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80" windowHeight="11685" activeTab="0"/>
  </bookViews>
  <sheets>
    <sheet name="Zuständigkeitsbereiche" sheetId="1" r:id="rId1"/>
  </sheets>
  <definedNames>
    <definedName name="_xlnm.Print_Area" localSheetId="0">'Zuständigkeitsbereiche'!$A$1:$P$85</definedName>
  </definedNames>
  <calcPr fullCalcOnLoad="1"/>
</workbook>
</file>

<file path=xl/comments1.xml><?xml version="1.0" encoding="utf-8"?>
<comments xmlns="http://schemas.openxmlformats.org/spreadsheetml/2006/main">
  <authors>
    <author>it-profil</author>
  </authors>
  <commentList>
    <comment ref="Q38" authorId="0">
      <text>
        <r>
          <rPr>
            <b/>
            <sz val="8"/>
            <rFont val="Tahoma"/>
            <family val="0"/>
          </rPr>
          <t>it-profil: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<sst xmlns="http://schemas.openxmlformats.org/spreadsheetml/2006/main" count="116" uniqueCount="51">
  <si>
    <t xml:space="preserve"> </t>
  </si>
  <si>
    <t>Vergleich zum Vorjahr</t>
  </si>
  <si>
    <t>Zuständigkeitsbereich:</t>
  </si>
  <si>
    <t>absolut</t>
  </si>
  <si>
    <t>in %</t>
  </si>
  <si>
    <t>in%</t>
  </si>
  <si>
    <t>Industrie und Handel</t>
  </si>
  <si>
    <t>Insgesamt</t>
  </si>
  <si>
    <t>2)</t>
  </si>
  <si>
    <t>West</t>
  </si>
  <si>
    <t>Ost+Berlin</t>
  </si>
  <si>
    <t>Handwerk</t>
  </si>
  <si>
    <t>öffentlicher Dienst</t>
  </si>
  <si>
    <t>1)</t>
  </si>
  <si>
    <t>Landwirtschaft</t>
  </si>
  <si>
    <t>Freie Berufe</t>
  </si>
  <si>
    <t>Hauswirtschaft</t>
  </si>
  <si>
    <t>Ost</t>
  </si>
  <si>
    <t>Seeschifffahrt</t>
  </si>
  <si>
    <t>Neuverträge</t>
  </si>
  <si>
    <t>(NAA)</t>
  </si>
  <si>
    <t>unversorgte Bewerber</t>
  </si>
  <si>
    <r>
      <t>ohne Alternative</t>
    </r>
    <r>
      <rPr>
        <b/>
        <vertAlign val="superscript"/>
        <sz val="9"/>
        <rFont val="Arial"/>
        <family val="2"/>
      </rPr>
      <t>3)4)</t>
    </r>
  </si>
  <si>
    <t>.</t>
  </si>
  <si>
    <t>(UVB)</t>
  </si>
  <si>
    <r>
      <t>mit Alternative</t>
    </r>
    <r>
      <rPr>
        <b/>
        <vertAlign val="superscript"/>
        <sz val="9"/>
        <rFont val="Arial"/>
        <family val="2"/>
      </rPr>
      <t>3)4)</t>
    </r>
  </si>
  <si>
    <t>(UVBa)</t>
  </si>
  <si>
    <r>
      <t>insgesamt</t>
    </r>
    <r>
      <rPr>
        <b/>
        <vertAlign val="superscript"/>
        <sz val="9"/>
        <rFont val="Arial"/>
        <family val="2"/>
      </rPr>
      <t>3)4)</t>
    </r>
  </si>
  <si>
    <t>(UVB + UVBa)</t>
  </si>
  <si>
    <t>nicht besetzte</t>
  </si>
  <si>
    <r>
      <t>Ausbildungsplätze</t>
    </r>
    <r>
      <rPr>
        <b/>
        <vertAlign val="superscript"/>
        <sz val="9"/>
        <rFont val="Arial"/>
        <family val="2"/>
      </rPr>
      <t>5)</t>
    </r>
  </si>
  <si>
    <t xml:space="preserve">West </t>
  </si>
  <si>
    <r>
      <t>Nachfrage</t>
    </r>
    <r>
      <rPr>
        <b/>
        <vertAlign val="superscript"/>
        <sz val="9"/>
        <rFont val="Arial"/>
        <family val="2"/>
      </rPr>
      <t>3)4)</t>
    </r>
  </si>
  <si>
    <t>nach alter Definition</t>
  </si>
  <si>
    <t>(NAA + UVB)</t>
  </si>
  <si>
    <t>nach erweiterter Definition</t>
  </si>
  <si>
    <t>(NAA + UVB + UVBa)</t>
  </si>
  <si>
    <r>
      <t>Angebot</t>
    </r>
    <r>
      <rPr>
        <b/>
        <vertAlign val="superscript"/>
        <sz val="9"/>
        <rFont val="Arial"/>
        <family val="2"/>
      </rPr>
      <t>5)</t>
    </r>
  </si>
  <si>
    <t>Angebots-Nachfrage-</t>
  </si>
  <si>
    <t>Relation nach alter</t>
  </si>
  <si>
    <t>Definition:</t>
  </si>
  <si>
    <t>Relation nach</t>
  </si>
  <si>
    <t>erweiterter Definition:</t>
  </si>
  <si>
    <t>Quelle: Bundesinstitut für Berufsbildung (Erhebung zum 30. September); Bundesagentur für Arbeit (Ausbildungsmarktstatistik 30.09.)</t>
  </si>
  <si>
    <t>1) ohne jene neuen Ausbildungsverträge, für die andere Stellen (Kammern) zuständig sind</t>
  </si>
  <si>
    <t>2) einschließlich der neuen Ausbildungsverträge anderer Bereiche, für die sie meldetechnisch zuständig sind</t>
  </si>
  <si>
    <t>3) nur Ausbildung im dualen System und ohne Bewerber mit Wohnsitz im Ausland.</t>
  </si>
  <si>
    <t>4) Durch eine geänderte regionale Zuordnung sind Vergleiche mit Zeiträumen vor 2005 nur eingeschränkt möglich.</t>
  </si>
  <si>
    <t>5) nur Ausbildung im dualen System und ohne jene unbesetzten Ausbildungsstellen, die für die BA regional nicht zuzuordnen sind.</t>
  </si>
  <si>
    <t>A 2.1</t>
  </si>
  <si>
    <t>Ergebnis der Erhebung neu abgeschlossener Ausbildungsverträge zum 30.9.2011 im Vergleich zu den Vorjahren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</si>
</sst>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vertAlign val="superscript"/>
      <sz val="9"/>
      <name val="Arial"/>
      <family val="2"/>
    </font>
    <font>
      <b/>
      <i/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>
      <alignment/>
      <protection/>
    </xf>
    <xf numFmtId="15" fontId="4" fillId="0" borderId="0" xfId="52" applyNumberFormat="1">
      <alignment/>
      <protection/>
    </xf>
    <xf numFmtId="0" fontId="2" fillId="0" borderId="0" xfId="53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2" fillId="0" borderId="0" xfId="53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>
      <alignment/>
      <protection/>
    </xf>
    <xf numFmtId="3" fontId="5" fillId="0" borderId="0" xfId="53" applyNumberFormat="1" applyFont="1" applyAlignment="1">
      <alignment horizontal="right"/>
      <protection/>
    </xf>
    <xf numFmtId="0" fontId="2" fillId="0" borderId="0" xfId="53" applyAlignment="1">
      <alignment horizontal="right"/>
      <protection/>
    </xf>
    <xf numFmtId="164" fontId="5" fillId="0" borderId="0" xfId="50" applyNumberFormat="1" applyFont="1" applyAlignment="1">
      <alignment horizontal="right"/>
    </xf>
    <xf numFmtId="0" fontId="5" fillId="0" borderId="0" xfId="53" applyFont="1" applyAlignment="1">
      <alignment horizontal="right"/>
      <protection/>
    </xf>
    <xf numFmtId="3" fontId="2" fillId="0" borderId="0" xfId="53" applyNumberFormat="1" applyFont="1" applyAlignment="1">
      <alignment horizontal="right"/>
      <protection/>
    </xf>
    <xf numFmtId="3" fontId="2" fillId="0" borderId="0" xfId="53" applyNumberFormat="1" applyAlignment="1">
      <alignment horizontal="right"/>
      <protection/>
    </xf>
    <xf numFmtId="164" fontId="2" fillId="0" borderId="0" xfId="50" applyNumberFormat="1" applyFont="1" applyAlignment="1">
      <alignment horizontal="right"/>
    </xf>
    <xf numFmtId="164" fontId="2" fillId="0" borderId="0" xfId="50" applyNumberFormat="1" applyFont="1" applyAlignment="1">
      <alignment horizontal="right"/>
    </xf>
    <xf numFmtId="0" fontId="2" fillId="0" borderId="0" xfId="53" applyFont="1">
      <alignment/>
      <protection/>
    </xf>
    <xf numFmtId="3" fontId="2" fillId="0" borderId="0" xfId="50" applyNumberFormat="1" applyFont="1" applyAlignment="1">
      <alignment horizontal="right"/>
    </xf>
    <xf numFmtId="164" fontId="5" fillId="0" borderId="0" xfId="50" applyNumberFormat="1" applyFont="1" applyAlignment="1">
      <alignment horizontal="right"/>
    </xf>
    <xf numFmtId="3" fontId="5" fillId="0" borderId="0" xfId="53" applyNumberFormat="1" applyFont="1" applyAlignment="1">
      <alignment horizontal="right"/>
      <protection/>
    </xf>
    <xf numFmtId="0" fontId="2" fillId="0" borderId="0" xfId="53" applyBorder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3" fontId="6" fillId="0" borderId="0" xfId="53" applyNumberFormat="1" applyFont="1" applyAlignment="1">
      <alignment horizontal="right"/>
      <protection/>
    </xf>
    <xf numFmtId="164" fontId="6" fillId="0" borderId="0" xfId="50" applyNumberFormat="1" applyFont="1" applyAlignment="1">
      <alignment horizontal="right"/>
    </xf>
    <xf numFmtId="0" fontId="6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3" fontId="2" fillId="0" borderId="0" xfId="53" applyNumberFormat="1" applyFont="1" applyAlignment="1">
      <alignment horizontal="right"/>
      <protection/>
    </xf>
    <xf numFmtId="0" fontId="2" fillId="0" borderId="0" xfId="53" applyFont="1" applyAlignment="1">
      <alignment horizontal="right"/>
      <protection/>
    </xf>
    <xf numFmtId="3" fontId="5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3" fontId="2" fillId="0" borderId="0" xfId="53" applyNumberFormat="1" applyFont="1">
      <alignment/>
      <protection/>
    </xf>
    <xf numFmtId="164" fontId="2" fillId="0" borderId="0" xfId="50" applyNumberFormat="1" applyFont="1" applyAlignment="1">
      <alignment/>
    </xf>
    <xf numFmtId="3" fontId="2" fillId="0" borderId="0" xfId="50" applyNumberFormat="1" applyFont="1" applyAlignment="1">
      <alignment/>
    </xf>
    <xf numFmtId="3" fontId="2" fillId="0" borderId="0" xfId="50" applyNumberFormat="1" applyFont="1" applyAlignment="1">
      <alignment horizontal="right"/>
    </xf>
    <xf numFmtId="165" fontId="5" fillId="0" borderId="0" xfId="53" applyNumberFormat="1" applyFont="1" applyAlignment="1">
      <alignment horizontal="right"/>
      <protection/>
    </xf>
    <xf numFmtId="165" fontId="8" fillId="0" borderId="0" xfId="53" applyNumberFormat="1" applyFont="1" applyAlignment="1">
      <alignment horizontal="right"/>
      <protection/>
    </xf>
    <xf numFmtId="165" fontId="2" fillId="0" borderId="0" xfId="53" applyNumberFormat="1" applyFont="1" applyAlignment="1">
      <alignment horizontal="right"/>
      <protection/>
    </xf>
    <xf numFmtId="165" fontId="6" fillId="0" borderId="0" xfId="53" applyNumberFormat="1" applyFont="1" applyAlignment="1">
      <alignment horizontal="right"/>
      <protection/>
    </xf>
    <xf numFmtId="0" fontId="5" fillId="0" borderId="0" xfId="53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2" fillId="0" borderId="0" xfId="53" applyFill="1">
      <alignment/>
      <protection/>
    </xf>
    <xf numFmtId="0" fontId="2" fillId="0" borderId="0" xfId="53" applyFont="1" applyFill="1" applyAlignment="1">
      <alignment horizontal="right"/>
      <protection/>
    </xf>
    <xf numFmtId="0" fontId="6" fillId="0" borderId="0" xfId="53" applyFont="1" applyFill="1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 horizontal="left" wrapTex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Prozent 2" xfId="50"/>
    <cellStyle name="Schlecht" xfId="51"/>
    <cellStyle name="Standard 2" xfId="52"/>
    <cellStyle name="Standard_Brosi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tabSelected="1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4" sqref="C74"/>
    </sheetView>
  </sheetViews>
  <sheetFormatPr defaultColWidth="9.7109375" defaultRowHeight="15"/>
  <cols>
    <col min="1" max="1" width="22.7109375" style="2" customWidth="1"/>
    <col min="2" max="2" width="12.421875" style="2" customWidth="1"/>
    <col min="3" max="3" width="10.57421875" style="2" bestFit="1" customWidth="1"/>
    <col min="4" max="4" width="0.71875" style="2" customWidth="1"/>
    <col min="5" max="5" width="8.57421875" style="2" bestFit="1" customWidth="1"/>
    <col min="6" max="6" width="9.57421875" style="2" customWidth="1"/>
    <col min="7" max="7" width="8.00390625" style="2" customWidth="1"/>
    <col min="8" max="8" width="0.71875" style="2" customWidth="1"/>
    <col min="9" max="9" width="8.57421875" style="2" bestFit="1" customWidth="1"/>
    <col min="10" max="10" width="9.421875" style="2" customWidth="1"/>
    <col min="11" max="11" width="8.57421875" style="2" customWidth="1"/>
    <col min="12" max="12" width="0.71875" style="2" customWidth="1"/>
    <col min="13" max="13" width="10.7109375" style="2" bestFit="1" customWidth="1"/>
    <col min="14" max="14" width="9.57421875" style="2" customWidth="1"/>
    <col min="15" max="15" width="7.7109375" style="2" customWidth="1"/>
    <col min="16" max="16" width="0.71875" style="2" customWidth="1"/>
    <col min="17" max="16384" width="9.7109375" style="2" customWidth="1"/>
  </cols>
  <sheetData>
    <row r="1" ht="15.75">
      <c r="A1" s="1" t="s">
        <v>50</v>
      </c>
    </row>
    <row r="2" spans="1:15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ht="12.75">
      <c r="M3" s="3"/>
    </row>
    <row r="4" spans="3:32" s="4" customFormat="1" ht="12">
      <c r="C4" s="5">
        <v>2008</v>
      </c>
      <c r="E4" s="5">
        <v>2009</v>
      </c>
      <c r="F4" s="6" t="s">
        <v>1</v>
      </c>
      <c r="G4" s="2"/>
      <c r="I4" s="7">
        <v>2010</v>
      </c>
      <c r="J4" s="6" t="s">
        <v>1</v>
      </c>
      <c r="K4" s="7"/>
      <c r="M4" s="7">
        <v>2011</v>
      </c>
      <c r="N4" s="8" t="s"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4" customFormat="1" ht="12">
      <c r="A5" s="9" t="s">
        <v>2</v>
      </c>
      <c r="C5" s="4" t="s">
        <v>0</v>
      </c>
      <c r="D5" s="2"/>
      <c r="E5" s="4" t="s">
        <v>0</v>
      </c>
      <c r="F5" s="5" t="s">
        <v>3</v>
      </c>
      <c r="G5" s="5" t="s">
        <v>4</v>
      </c>
      <c r="H5" s="2"/>
      <c r="I5" s="7"/>
      <c r="J5" s="7" t="s">
        <v>3</v>
      </c>
      <c r="K5" s="7" t="s">
        <v>4</v>
      </c>
      <c r="N5" s="4" t="s">
        <v>3</v>
      </c>
      <c r="O5" s="4" t="s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ht="12"/>
    <row r="7" spans="1:36" s="10" customFormat="1" ht="12">
      <c r="A7" s="10" t="s">
        <v>6</v>
      </c>
      <c r="B7" s="10" t="s">
        <v>7</v>
      </c>
      <c r="C7" s="11">
        <f>IF(C8=".",C9,IF(C9=".",C8,C8+C9))</f>
        <v>369194</v>
      </c>
      <c r="D7" s="12"/>
      <c r="E7" s="11">
        <f>IF(E8=".",E9,IF(E9=".",E8,E8+E9))</f>
        <v>333404</v>
      </c>
      <c r="F7" s="11">
        <f>IF(F8=".",F9,IF(F9=".",F8,F8+F9))</f>
        <v>-35790</v>
      </c>
      <c r="G7" s="13">
        <f>IF(C7=".",".",IF(C7=0,".",E7/C7-1))</f>
        <v>-0.09694090369832664</v>
      </c>
      <c r="H7" s="12"/>
      <c r="I7" s="11">
        <f>IF(I8=".",I9,IF(I9=".",I8,I8+I9))</f>
        <v>331043</v>
      </c>
      <c r="J7" s="11">
        <f>IF(J8=".",J9,IF(J9=".",J8,J8+J9))</f>
        <v>-2361</v>
      </c>
      <c r="K7" s="13">
        <f>IF(E7=".",".",IF(E7=0,".",J7/E7))</f>
        <v>-0.007081498722270879</v>
      </c>
      <c r="L7" s="14"/>
      <c r="M7" s="11">
        <f>IF(M8=".",M9,IF(M9=".",M8,M8+M9))</f>
        <v>342782</v>
      </c>
      <c r="N7" s="11">
        <f>IF(N8=".",N9,IF(N9=".",N8,N8+N9))</f>
        <v>11739</v>
      </c>
      <c r="O7" s="13">
        <f>IF(I7=".",".",IF(I7=0,".",N7/I7))</f>
        <v>0.03546065012702277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15" ht="12">
      <c r="A8" s="2" t="s">
        <v>8</v>
      </c>
      <c r="B8" s="2" t="s">
        <v>9</v>
      </c>
      <c r="C8" s="15">
        <v>296933</v>
      </c>
      <c r="D8" s="12"/>
      <c r="E8" s="15">
        <v>271025</v>
      </c>
      <c r="F8" s="16">
        <f>IF(E8=".",".",IF(C8=".",".",E8-C8))</f>
        <v>-25908</v>
      </c>
      <c r="G8" s="17">
        <f>IF(C8=".",".",IF(C8=0,".",F8/C8))</f>
        <v>-0.08725200634486567</v>
      </c>
      <c r="H8" s="12"/>
      <c r="I8" s="16">
        <v>273904</v>
      </c>
      <c r="J8" s="16">
        <f>IF(I8=".",".",IF(E8=".",".",I8-E8))</f>
        <v>2879</v>
      </c>
      <c r="K8" s="18">
        <f>IF(E8=".",".",IF(E8=0,".",J8/E8))</f>
        <v>0.010622636288165298</v>
      </c>
      <c r="L8" s="12"/>
      <c r="M8" s="16">
        <v>289428</v>
      </c>
      <c r="N8" s="16">
        <f>IF(M8=".",".",IF(I8=".",".",M8-I8))</f>
        <v>15524</v>
      </c>
      <c r="O8" s="18">
        <f>IF(I8=".",".",IF(I8=0,".",N8/I8))</f>
        <v>0.05667679186868392</v>
      </c>
    </row>
    <row r="9" spans="2:15" ht="12">
      <c r="B9" s="19" t="s">
        <v>10</v>
      </c>
      <c r="C9" s="15">
        <v>72261</v>
      </c>
      <c r="D9" s="12"/>
      <c r="E9" s="15">
        <v>62379</v>
      </c>
      <c r="F9" s="16">
        <f>IF(E9=".",".",IF(C9=".",".",E9-C9))</f>
        <v>-9882</v>
      </c>
      <c r="G9" s="17">
        <f>IF(C9=".",".",IF(C9=0,".",F9/C9))</f>
        <v>-0.13675426578652386</v>
      </c>
      <c r="H9" s="12"/>
      <c r="I9" s="16">
        <v>57139</v>
      </c>
      <c r="J9" s="16">
        <f>IF(I9=".",".",IF(E9=".",".",I9-E9))</f>
        <v>-5240</v>
      </c>
      <c r="K9" s="18">
        <f>IF(E9=".",".",IF(E9=0,".",J9/E9))</f>
        <v>-0.08400262908991808</v>
      </c>
      <c r="L9" s="12"/>
      <c r="M9" s="16">
        <v>53354</v>
      </c>
      <c r="N9" s="16">
        <f>IF(M9=".",".",IF(I9=".",".",M9-I9))</f>
        <v>-3785</v>
      </c>
      <c r="O9" s="18">
        <f>IF(I9=".",".",IF(I9=0,".",N9/I9))</f>
        <v>-0.06624197133306498</v>
      </c>
    </row>
    <row r="10" spans="3:15" ht="12">
      <c r="C10" s="16"/>
      <c r="D10" s="12"/>
      <c r="E10" s="16"/>
      <c r="F10" s="16"/>
      <c r="G10" s="17"/>
      <c r="H10" s="12"/>
      <c r="I10" s="12"/>
      <c r="J10" s="12"/>
      <c r="K10" s="12"/>
      <c r="L10" s="12"/>
      <c r="M10" s="12"/>
      <c r="N10" s="12"/>
      <c r="O10" s="17"/>
    </row>
    <row r="11" spans="1:36" s="10" customFormat="1" ht="12">
      <c r="A11" s="10" t="s">
        <v>11</v>
      </c>
      <c r="B11" s="10" t="s">
        <v>7</v>
      </c>
      <c r="C11" s="11">
        <f>IF(C12=".",C13,IF(C13=".",C12,C12+C13))</f>
        <v>170069</v>
      </c>
      <c r="D11" s="12"/>
      <c r="E11" s="11">
        <f>IF(E12=".",E13,IF(E13=".",E12,E12+E13))</f>
        <v>155582</v>
      </c>
      <c r="F11" s="11">
        <f>IF(F12=".",F13,IF(F13=".",F12,F12+F13))</f>
        <v>-14487</v>
      </c>
      <c r="G11" s="13">
        <f>IF(C11=".",".",IF(C11=0,".",E11/C11-1))</f>
        <v>-0.08518307275282389</v>
      </c>
      <c r="H11" s="12"/>
      <c r="I11" s="11">
        <f>IF(I12=".",I13,IF(I13=".",I12,I12+I13))</f>
        <v>155178</v>
      </c>
      <c r="J11" s="11">
        <f>IF(J12=".",J13,IF(J13=".",J12,J12+J13))</f>
        <v>-404</v>
      </c>
      <c r="K11" s="13">
        <f>IF(E11=".",".",IF(E11=0,".",J11/E11))</f>
        <v>-0.0025967014179018137</v>
      </c>
      <c r="L11" s="14"/>
      <c r="M11" s="11">
        <f>IF(M12=".",M13,IF(M13=".",M12,M12+M13))</f>
        <v>155245</v>
      </c>
      <c r="N11" s="11">
        <f>IF(N12=".",N13,IF(N13=".",N12,N12+N13))</f>
        <v>67</v>
      </c>
      <c r="O11" s="13">
        <f>IF(I11=".",".",IF(I11=0,".",N11/I11))</f>
        <v>0.0004317622343373416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15" ht="12">
      <c r="A12" s="2" t="s">
        <v>8</v>
      </c>
      <c r="B12" s="2" t="s">
        <v>9</v>
      </c>
      <c r="C12" s="15">
        <v>142481</v>
      </c>
      <c r="D12" s="12"/>
      <c r="E12" s="15">
        <v>131842</v>
      </c>
      <c r="F12" s="16">
        <f>IF(E12=".",".",IF(C12=".",".",E12-C12))</f>
        <v>-10639</v>
      </c>
      <c r="G12" s="17">
        <f>IF(C12=".",".",IF(C12=0,".",F12/C12))</f>
        <v>-0.0746696050701497</v>
      </c>
      <c r="H12" s="12"/>
      <c r="I12" s="16">
        <v>132724</v>
      </c>
      <c r="J12" s="16">
        <f>IF(I12=".",".",IF(E12=".",".",I12-E12))</f>
        <v>882</v>
      </c>
      <c r="K12" s="18">
        <f>IF(E12=".",".",IF(E12=0,".",J12/E12))</f>
        <v>0.006689825700459641</v>
      </c>
      <c r="L12" s="12"/>
      <c r="M12" s="16">
        <v>134963</v>
      </c>
      <c r="N12" s="16">
        <f>IF(M12=".",".",IF(I12=".",".",M12-I12))</f>
        <v>2239</v>
      </c>
      <c r="O12" s="18">
        <f>IF(I12=".",".",IF(I12=0,".",N12/I12))</f>
        <v>0.016869594044784667</v>
      </c>
    </row>
    <row r="13" spans="2:15" ht="12">
      <c r="B13" s="19" t="s">
        <v>10</v>
      </c>
      <c r="C13" s="15">
        <v>27588</v>
      </c>
      <c r="D13" s="12"/>
      <c r="E13" s="15">
        <v>23740</v>
      </c>
      <c r="F13" s="16">
        <f>IF(E13=".",".",IF(C13=".",".",E13-C13))</f>
        <v>-3848</v>
      </c>
      <c r="G13" s="17">
        <f>IF(C13=".",".",IF(C13=0,".",F13/C13))</f>
        <v>-0.13948093373930695</v>
      </c>
      <c r="H13" s="12"/>
      <c r="I13" s="16">
        <v>22454</v>
      </c>
      <c r="J13" s="16">
        <f>IF(I13=".",".",IF(E13=".",".",I13-E13))</f>
        <v>-1286</v>
      </c>
      <c r="K13" s="18">
        <f>IF(E13=".",".",IF(E13=0,".",J13/E13))</f>
        <v>-0.05417017691659646</v>
      </c>
      <c r="L13" s="12"/>
      <c r="M13" s="16">
        <v>20282</v>
      </c>
      <c r="N13" s="16">
        <f>IF(M13=".",".",IF(I13=".",".",M13-I13))</f>
        <v>-2172</v>
      </c>
      <c r="O13" s="18">
        <f>IF(I13=".",".",IF(I13=0,".",N13/I13))</f>
        <v>-0.09673109468246192</v>
      </c>
    </row>
    <row r="14" spans="3:15" ht="12">
      <c r="C14" s="16"/>
      <c r="D14" s="12"/>
      <c r="E14" s="16"/>
      <c r="F14" s="16"/>
      <c r="G14" s="17"/>
      <c r="H14" s="12"/>
      <c r="I14" s="12"/>
      <c r="J14" s="12"/>
      <c r="K14" s="12"/>
      <c r="L14" s="12"/>
      <c r="M14" s="12"/>
      <c r="N14" s="12"/>
      <c r="O14" s="17"/>
    </row>
    <row r="15" spans="1:36" s="10" customFormat="1" ht="12">
      <c r="A15" s="10" t="s">
        <v>12</v>
      </c>
      <c r="B15" s="10" t="s">
        <v>7</v>
      </c>
      <c r="C15" s="11">
        <f>IF(C16=".",C17,IF(C17=".",C16,C16+C17))</f>
        <v>13228</v>
      </c>
      <c r="D15" s="12"/>
      <c r="E15" s="11">
        <f>IF(E16=".",E17,IF(E17=".",E16,E16+E17))</f>
        <v>13724</v>
      </c>
      <c r="F15" s="11">
        <f>IF(F16=".",F17,IF(F17=".",F16,F16+F17))</f>
        <v>496</v>
      </c>
      <c r="G15" s="13">
        <f>IF(C15=".",".",IF(C15=0,".",E15/C15-1))</f>
        <v>0.037496220139098924</v>
      </c>
      <c r="H15" s="12"/>
      <c r="I15" s="11">
        <f>IF(I16=".",I17,IF(I17=".",I16,I16+I17))</f>
        <v>13555</v>
      </c>
      <c r="J15" s="11">
        <f>IF(J16=".",J17,IF(J17=".",J16,J16+J17))</f>
        <v>-169</v>
      </c>
      <c r="K15" s="13">
        <f>IF(E15=".",".",IF(E15=0,".",J15/E15))</f>
        <v>-0.012314194112503644</v>
      </c>
      <c r="L15" s="14"/>
      <c r="M15" s="11">
        <f>IF(M16=".",M17,IF(M17=".",M16,M16+M17))</f>
        <v>12403</v>
      </c>
      <c r="N15" s="11">
        <f>IF(N16=".",N17,IF(N17=".",N16,N16+N17))</f>
        <v>-1152</v>
      </c>
      <c r="O15" s="13">
        <f>IF(I15=".",".",IF(I15=0,".",N15/I15))</f>
        <v>-0.0849870896348211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15" ht="12">
      <c r="A16" s="2" t="s">
        <v>13</v>
      </c>
      <c r="B16" s="2" t="s">
        <v>9</v>
      </c>
      <c r="C16" s="15">
        <v>10149</v>
      </c>
      <c r="D16" s="12"/>
      <c r="E16" s="15">
        <v>10562</v>
      </c>
      <c r="F16" s="16">
        <f>IF(E16=".",".",IF(C16=".",".",E16-C16))</f>
        <v>413</v>
      </c>
      <c r="G16" s="17">
        <f>IF(C16=".",".",IF(C16=0,".",F16/C16))</f>
        <v>0.04069366440043354</v>
      </c>
      <c r="H16" s="12"/>
      <c r="I16" s="16">
        <v>10697</v>
      </c>
      <c r="J16" s="16">
        <f>IF(I16=".",".",IF(E16=".",".",I16-E16))</f>
        <v>135</v>
      </c>
      <c r="K16" s="18">
        <f>IF(E16=".",".",IF(E16=0,".",J16/E16))</f>
        <v>0.012781670138231395</v>
      </c>
      <c r="L16" s="12"/>
      <c r="M16" s="16">
        <v>9892</v>
      </c>
      <c r="N16" s="16">
        <f>IF(M16=".",".",IF(I16=".",".",M16-I16))</f>
        <v>-805</v>
      </c>
      <c r="O16" s="18">
        <f>IF(I16=".",".",IF(I16=0,".",N16/I16))</f>
        <v>-0.07525474432083762</v>
      </c>
    </row>
    <row r="17" spans="2:15" ht="12">
      <c r="B17" s="19" t="s">
        <v>10</v>
      </c>
      <c r="C17" s="15">
        <v>3079</v>
      </c>
      <c r="D17" s="12"/>
      <c r="E17" s="15">
        <v>3162</v>
      </c>
      <c r="F17" s="16">
        <f>IF(E17=".",".",IF(C17=".",".",E17-C17))</f>
        <v>83</v>
      </c>
      <c r="G17" s="17">
        <f>IF(C17=".",".",IF(C17=0,".",F17/C17))</f>
        <v>0.026956804157193894</v>
      </c>
      <c r="H17" s="12"/>
      <c r="I17" s="16">
        <v>2858</v>
      </c>
      <c r="J17" s="16">
        <f>IF(I17=".",".",IF(E17=".",".",I17-E17))</f>
        <v>-304</v>
      </c>
      <c r="K17" s="18">
        <f>IF(E17=".",".",IF(E17=0,".",J17/E17))</f>
        <v>-0.0961416824794434</v>
      </c>
      <c r="L17" s="12"/>
      <c r="M17" s="16">
        <v>2511</v>
      </c>
      <c r="N17" s="16">
        <f>IF(M17=".",".",IF(I17=".",".",M17-I17))</f>
        <v>-347</v>
      </c>
      <c r="O17" s="18">
        <f>IF(I17=".",".",IF(I17=0,".",N17/I17))</f>
        <v>-0.12141357592722184</v>
      </c>
    </row>
    <row r="18" spans="3:15" ht="12">
      <c r="C18" s="16"/>
      <c r="D18" s="12"/>
      <c r="E18" s="16"/>
      <c r="F18" s="16"/>
      <c r="G18" s="17"/>
      <c r="H18" s="12"/>
      <c r="I18" s="12"/>
      <c r="J18" s="12"/>
      <c r="K18" s="12"/>
      <c r="L18" s="12"/>
      <c r="M18" s="12"/>
      <c r="N18" s="12"/>
      <c r="O18" s="17"/>
    </row>
    <row r="19" spans="1:36" s="10" customFormat="1" ht="12">
      <c r="A19" s="10" t="s">
        <v>14</v>
      </c>
      <c r="B19" s="10" t="s">
        <v>7</v>
      </c>
      <c r="C19" s="11">
        <f>IF(C20=".",C21,IF(C21=".",C20,C20+C21))</f>
        <v>15328</v>
      </c>
      <c r="D19" s="12"/>
      <c r="E19" s="11">
        <f>IF(E20=".",E21,IF(E21=".",E20,E20+E21))</f>
        <v>14646</v>
      </c>
      <c r="F19" s="11">
        <f>IF(F20=".",F21,IF(F21=".",F20,F20+F21))</f>
        <v>-682</v>
      </c>
      <c r="G19" s="13">
        <f>IF(C19=".",".",IF(C19=0,".",E19/C19-1))</f>
        <v>-0.04449373695198333</v>
      </c>
      <c r="H19" s="12"/>
      <c r="I19" s="11">
        <f>IF(I20=".",I21,IF(I21=".",I20,I20+I21))</f>
        <v>13922</v>
      </c>
      <c r="J19" s="11">
        <f>IF(J20=".",J21,IF(J21=".",J20,J20+J21))</f>
        <v>-724</v>
      </c>
      <c r="K19" s="13">
        <f>IF(E19=".",".",IF(E19=0,".",J19/E19))</f>
        <v>-0.04943329236651645</v>
      </c>
      <c r="L19" s="14"/>
      <c r="M19" s="11">
        <f>IF(M20=".",M21,IF(M21=".",M20,M20+M21))</f>
        <v>13505</v>
      </c>
      <c r="N19" s="11">
        <f>IF(N20=".",N21,IF(N21=".",N20,N20+N21))</f>
        <v>-417</v>
      </c>
      <c r="O19" s="13">
        <f>IF(I19=".",".",IF(I19=0,".",N19/I19))</f>
        <v>-0.029952593018244506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2:15" ht="12">
      <c r="B20" s="2" t="s">
        <v>9</v>
      </c>
      <c r="C20" s="15">
        <v>11173</v>
      </c>
      <c r="D20" s="12"/>
      <c r="E20" s="15">
        <v>11133</v>
      </c>
      <c r="F20" s="16">
        <f>IF(E20=".",".",IF(C20=".",".",E20-C20))</f>
        <v>-40</v>
      </c>
      <c r="G20" s="17">
        <f>IF(C20=".",".",IF(C20=0,".",F20/C20))</f>
        <v>-0.003580059070974671</v>
      </c>
      <c r="H20" s="12"/>
      <c r="I20" s="16">
        <v>10668</v>
      </c>
      <c r="J20" s="16">
        <f>IF(I20=".",".",IF(E20=".",".",I20-E20))</f>
        <v>-465</v>
      </c>
      <c r="K20" s="18">
        <f>IF(E20=".",".",IF(E20=0,".",J20/E20))</f>
        <v>-0.04176771759633522</v>
      </c>
      <c r="L20" s="12"/>
      <c r="M20" s="16">
        <v>10772</v>
      </c>
      <c r="N20" s="16">
        <f>IF(M20=".",".",IF(I20=".",".",M20-I20))</f>
        <v>104</v>
      </c>
      <c r="O20" s="18">
        <f>IF(I20=".",".",IF(I20=0,".",N20/I20))</f>
        <v>0.00974878140232471</v>
      </c>
    </row>
    <row r="21" spans="2:15" ht="12">
      <c r="B21" s="19" t="s">
        <v>10</v>
      </c>
      <c r="C21" s="15">
        <v>4155</v>
      </c>
      <c r="D21" s="12"/>
      <c r="E21" s="15">
        <v>3513</v>
      </c>
      <c r="F21" s="16">
        <f>IF(E21=".",".",IF(C21=".",".",E21-C21))</f>
        <v>-642</v>
      </c>
      <c r="G21" s="17">
        <f>IF(C21=".",".",IF(C21=0,".",F21/C21))</f>
        <v>-0.15451263537906137</v>
      </c>
      <c r="H21" s="12"/>
      <c r="I21" s="16">
        <v>3254</v>
      </c>
      <c r="J21" s="16">
        <f>IF(I21=".",".",IF(E21=".",".",I21-E21))</f>
        <v>-259</v>
      </c>
      <c r="K21" s="18">
        <f>IF(E21=".",".",IF(E21=0,".",J21/E21))</f>
        <v>-0.07372615997722744</v>
      </c>
      <c r="L21" s="12"/>
      <c r="M21" s="16">
        <v>2733</v>
      </c>
      <c r="N21" s="16">
        <f>IF(M21=".",".",IF(I21=".",".",M21-I21))</f>
        <v>-521</v>
      </c>
      <c r="O21" s="18">
        <f>IF(I21=".",".",IF(I21=0,".",N21/I21))</f>
        <v>-0.16011063306699447</v>
      </c>
    </row>
    <row r="22" spans="3:15" ht="12">
      <c r="C22" s="16"/>
      <c r="D22" s="12"/>
      <c r="E22" s="16"/>
      <c r="F22" s="16"/>
      <c r="G22" s="17"/>
      <c r="H22" s="12"/>
      <c r="I22" s="12"/>
      <c r="J22" s="12"/>
      <c r="K22" s="12"/>
      <c r="L22" s="12"/>
      <c r="M22" s="12"/>
      <c r="N22" s="12"/>
      <c r="O22" s="17"/>
    </row>
    <row r="23" spans="1:36" s="10" customFormat="1" ht="12">
      <c r="A23" s="10" t="s">
        <v>15</v>
      </c>
      <c r="B23" s="10" t="s">
        <v>7</v>
      </c>
      <c r="C23" s="11">
        <f>IF(C24=".",C25,IF(C25=".",C24,C24+C25))</f>
        <v>43947</v>
      </c>
      <c r="D23" s="12"/>
      <c r="E23" s="11">
        <f>IF(E24=".",E25,IF(E25=".",E24,E24+E25))</f>
        <v>42675</v>
      </c>
      <c r="F23" s="11">
        <f>IF(F24=".",F25,IF(F25=".",F24,F24+F25))</f>
        <v>-1272</v>
      </c>
      <c r="G23" s="13">
        <f>IF(C23=".",".",IF(C23=0,".",E23/C23-1))</f>
        <v>-0.028943955218786233</v>
      </c>
      <c r="H23" s="12"/>
      <c r="I23" s="11">
        <f>IF(I24=".",I25,IF(I25=".",I24,I24+I25))</f>
        <v>42441</v>
      </c>
      <c r="J23" s="11">
        <f>IF(J24=".",J25,IF(J25=".",J24,J24+J25))</f>
        <v>-234</v>
      </c>
      <c r="K23" s="13">
        <f>IF(E23=".",".",IF(E23=0,".",J23/E23))</f>
        <v>-0.005483304042179262</v>
      </c>
      <c r="L23" s="14"/>
      <c r="M23" s="11">
        <f>IF(M24=".",M25,IF(M25=".",M24,M24+M25))</f>
        <v>42612</v>
      </c>
      <c r="N23" s="11">
        <f>IF(N24=".",N25,IF(N25=".",N24,N24+N25))</f>
        <v>171</v>
      </c>
      <c r="O23" s="13">
        <f>IF(I23=".",".",IF(I23=0,".",N23/I23))</f>
        <v>0.00402912278221531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15" ht="12">
      <c r="A24" s="2" t="s">
        <v>13</v>
      </c>
      <c r="B24" s="2" t="s">
        <v>9</v>
      </c>
      <c r="C24" s="15">
        <v>38678</v>
      </c>
      <c r="D24" s="12"/>
      <c r="E24" s="15">
        <v>37537</v>
      </c>
      <c r="F24" s="16">
        <f>IF(E24=".",".",IF(C24=".",".",E24-C24))</f>
        <v>-1141</v>
      </c>
      <c r="G24" s="17">
        <f>IF(C24=".",".",IF(C24=0,".",F24/C24))</f>
        <v>-0.029499974145509075</v>
      </c>
      <c r="H24" s="12"/>
      <c r="I24" s="16">
        <v>37418</v>
      </c>
      <c r="J24" s="16">
        <f>IF(I24=".",".",IF(E24=".",".",I24-E24))</f>
        <v>-119</v>
      </c>
      <c r="K24" s="18">
        <f>IF(E24=".",".",IF(E24=0,".",J24/E24))</f>
        <v>-0.00317020539734129</v>
      </c>
      <c r="L24" s="12"/>
      <c r="M24" s="16">
        <v>37864</v>
      </c>
      <c r="N24" s="16">
        <f>IF(M24=".",".",IF(I24=".",".",M24-I24))</f>
        <v>446</v>
      </c>
      <c r="O24" s="18">
        <f>IF(I24=".",".",IF(I24=0,".",N24/I24))</f>
        <v>0.011919397081618472</v>
      </c>
    </row>
    <row r="25" spans="2:15" ht="12">
      <c r="B25" s="19" t="s">
        <v>10</v>
      </c>
      <c r="C25" s="15">
        <v>5269</v>
      </c>
      <c r="D25" s="12"/>
      <c r="E25" s="15">
        <v>5138</v>
      </c>
      <c r="F25" s="16">
        <f>IF(E25=".",".",IF(C25=".",".",E25-C25))</f>
        <v>-131</v>
      </c>
      <c r="G25" s="17">
        <f>IF(C25=".",".",IF(C25=0,".",F25/C25))</f>
        <v>-0.02486240273296641</v>
      </c>
      <c r="H25" s="12"/>
      <c r="I25" s="16">
        <v>5023</v>
      </c>
      <c r="J25" s="16">
        <f>IF(I25=".",".",IF(E25=".",".",I25-E25))</f>
        <v>-115</v>
      </c>
      <c r="K25" s="18">
        <f>IF(E25=".",".",IF(E25=0,".",J25/E25))</f>
        <v>-0.02238224990268587</v>
      </c>
      <c r="L25" s="12"/>
      <c r="M25" s="16">
        <v>4748</v>
      </c>
      <c r="N25" s="16">
        <f>IF(M25=".",".",IF(I25=".",".",M25-I25))</f>
        <v>-275</v>
      </c>
      <c r="O25" s="18">
        <f>IF(I25=".",".",IF(I25=0,".",N25/I25))</f>
        <v>-0.054748158471033245</v>
      </c>
    </row>
    <row r="26" spans="3:15" ht="12">
      <c r="C26" s="16"/>
      <c r="D26" s="12"/>
      <c r="E26" s="16"/>
      <c r="F26" s="16"/>
      <c r="G26" s="17"/>
      <c r="H26" s="12"/>
      <c r="I26" s="12"/>
      <c r="J26" s="12"/>
      <c r="K26" s="12"/>
      <c r="L26" s="12"/>
      <c r="M26" s="12"/>
      <c r="N26" s="12"/>
      <c r="O26" s="17"/>
    </row>
    <row r="27" spans="1:36" s="10" customFormat="1" ht="12">
      <c r="A27" s="10" t="s">
        <v>16</v>
      </c>
      <c r="B27" s="10" t="s">
        <v>7</v>
      </c>
      <c r="C27" s="11">
        <f>IF(C28=".",C29,IF(C29=".",C28,C28+C29))</f>
        <v>4271</v>
      </c>
      <c r="D27" s="12"/>
      <c r="E27" s="11">
        <f>IF(E28=".",E29,IF(E29=".",E28,E28+E29))</f>
        <v>3997</v>
      </c>
      <c r="F27" s="11">
        <f>IF(F28=".",F29,IF(F29=".",F28,F28+F29))</f>
        <v>-274</v>
      </c>
      <c r="G27" s="13">
        <f>IF(C27=".",".",IF(C27=0,".",E27/C27-1))</f>
        <v>-0.06415359400608756</v>
      </c>
      <c r="H27" s="12"/>
      <c r="I27" s="11">
        <f>IF(I28=".",I29,IF(I29=".",I28,I28+I29))</f>
        <v>3582</v>
      </c>
      <c r="J27" s="11">
        <f>IF(J28=".",J29,IF(J29=".",J28,J28+J29))</f>
        <v>-415</v>
      </c>
      <c r="K27" s="13">
        <f>IF(E27=".",".",IF(E27=0,".",J27/E27))</f>
        <v>-0.10382787090317738</v>
      </c>
      <c r="L27" s="14"/>
      <c r="M27" s="11">
        <f>IF(M28=".",M29,IF(M29=".",M28,M28+M29))</f>
        <v>3345</v>
      </c>
      <c r="N27" s="11">
        <f>IF(N28=".",N29,IF(N29=".",N28,N28+N29))</f>
        <v>-237</v>
      </c>
      <c r="O27" s="13">
        <f>IF(I27=".",".",IF(I27=0,".",N27/I27))</f>
        <v>-0.0661641541038526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15" ht="12">
      <c r="B28" s="2" t="s">
        <v>9</v>
      </c>
      <c r="C28" s="15">
        <v>2896</v>
      </c>
      <c r="D28" s="12"/>
      <c r="E28" s="15">
        <v>2942</v>
      </c>
      <c r="F28" s="16">
        <f>IF(E28=".",".",IF(C28=".",".",E28-C28))</f>
        <v>46</v>
      </c>
      <c r="G28" s="17">
        <f>IF(C28=".",".",IF(C28=0,".",F28/C28))</f>
        <v>0.015883977900552487</v>
      </c>
      <c r="H28" s="12"/>
      <c r="I28" s="16">
        <v>2662</v>
      </c>
      <c r="J28" s="16">
        <f>IF(I28=".",".",IF(E28=".",".",I28-E28))</f>
        <v>-280</v>
      </c>
      <c r="K28" s="18">
        <f>IF(E28=".",".",IF(E28=0,".",J28/E28))</f>
        <v>-0.09517335146159075</v>
      </c>
      <c r="L28" s="12"/>
      <c r="M28" s="16">
        <v>2494</v>
      </c>
      <c r="N28" s="16">
        <f>IF(M28=".",".",IF(I28=".",".",M28-I28))</f>
        <v>-168</v>
      </c>
      <c r="O28" s="18">
        <f>IF(I28=".",".",IF(I28=0,".",N28/I28))</f>
        <v>-0.06311044327573254</v>
      </c>
    </row>
    <row r="29" spans="2:15" ht="12">
      <c r="B29" s="2" t="s">
        <v>17</v>
      </c>
      <c r="C29" s="15">
        <v>1375</v>
      </c>
      <c r="D29" s="12"/>
      <c r="E29" s="15">
        <v>1055</v>
      </c>
      <c r="F29" s="16">
        <f>IF(E29=".",".",IF(C29=".",".",E29-C29))</f>
        <v>-320</v>
      </c>
      <c r="G29" s="17">
        <f>IF(C29=".",".",IF(C29=0,".",F29/C29))</f>
        <v>-0.23272727272727273</v>
      </c>
      <c r="H29" s="12"/>
      <c r="I29" s="16">
        <v>920</v>
      </c>
      <c r="J29" s="16">
        <f>IF(I29=".",".",IF(E29=".",".",I29-E29))</f>
        <v>-135</v>
      </c>
      <c r="K29" s="18">
        <f>IF(E29=".",".",IF(E29=0,".",J29/E29))</f>
        <v>-0.12796208530805686</v>
      </c>
      <c r="L29" s="12"/>
      <c r="M29" s="16">
        <v>851</v>
      </c>
      <c r="N29" s="16">
        <f>IF(M29=".",".",IF(I29=".",".",M29-I29))</f>
        <v>-69</v>
      </c>
      <c r="O29" s="18">
        <f>IF(I29=".",".",IF(I29=0,".",N29/I29))</f>
        <v>-0.075</v>
      </c>
    </row>
    <row r="30" spans="3:16" ht="12">
      <c r="C30" s="16"/>
      <c r="D30" s="12"/>
      <c r="E30" s="16"/>
      <c r="F30" s="16"/>
      <c r="G30" s="17"/>
      <c r="H30" s="12"/>
      <c r="I30" s="12"/>
      <c r="J30" s="12"/>
      <c r="K30" s="12"/>
      <c r="L30" s="12"/>
      <c r="M30" s="12"/>
      <c r="N30" s="12"/>
      <c r="O30" s="17"/>
      <c r="P30" s="12"/>
    </row>
    <row r="31" spans="1:36" s="10" customFormat="1" ht="12">
      <c r="A31" s="10" t="s">
        <v>18</v>
      </c>
      <c r="B31" s="10" t="s">
        <v>7</v>
      </c>
      <c r="C31" s="11">
        <f>IF(C32=".",C33,IF(C33=".",C32,C32+C33))</f>
        <v>305</v>
      </c>
      <c r="D31" s="12"/>
      <c r="E31" s="11">
        <f>IF(E32=".",E33,IF(E33=".",E32,E32+E33))</f>
        <v>279</v>
      </c>
      <c r="F31" s="11">
        <f>IF(F32=".",F33,IF(F33=".",F32,F32+F33))</f>
        <v>-26</v>
      </c>
      <c r="G31" s="13">
        <f>IF(C31=".",".",IF(C31=0,".",E31/C31-1))</f>
        <v>-0.08524590163934431</v>
      </c>
      <c r="H31" s="12"/>
      <c r="I31" s="11">
        <f>IF(I32=".",I33,IF(I33=".",I32,I32+I33))</f>
        <v>239</v>
      </c>
      <c r="J31" s="11">
        <f>IF(J32=".",J33,IF(J33=".",J32,J32+J33))</f>
        <v>-40</v>
      </c>
      <c r="K31" s="13">
        <f>IF(E31=".",".",IF(E31=0,".",J31/E31))</f>
        <v>-0.14336917562724014</v>
      </c>
      <c r="L31" s="14"/>
      <c r="M31" s="11">
        <f>IF(M32=".",M33,IF(M33=".",M32,M32+M33))</f>
        <v>248</v>
      </c>
      <c r="N31" s="11">
        <f>IF(N32=".",N33,IF(N33=".",N32,N32+N33))</f>
        <v>9</v>
      </c>
      <c r="O31" s="13">
        <f>IF(I31=".",".",IF(I31=0,".",N31/I31))</f>
        <v>0.03765690376569038</v>
      </c>
      <c r="P31" s="1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16" ht="12">
      <c r="B32" s="2" t="s">
        <v>9</v>
      </c>
      <c r="C32" s="15">
        <v>294</v>
      </c>
      <c r="D32" s="12"/>
      <c r="E32" s="15">
        <v>268</v>
      </c>
      <c r="F32" s="16">
        <f>IF(E32=".",".",IF(C32=".",".",E32-C32))</f>
        <v>-26</v>
      </c>
      <c r="G32" s="17">
        <f>IF(C32=".",".",IF(C32=0,".",F32/C32))</f>
        <v>-0.08843537414965986</v>
      </c>
      <c r="H32" s="12"/>
      <c r="I32" s="16">
        <v>224</v>
      </c>
      <c r="J32" s="16">
        <f>IF(I32=".",".",IF(E32=".",".",I32-E32))</f>
        <v>-44</v>
      </c>
      <c r="K32" s="18">
        <f>IF(E32=".",".",IF(E32=0,".",J32/E32))</f>
        <v>-0.16417910447761194</v>
      </c>
      <c r="L32" s="12"/>
      <c r="M32" s="16">
        <v>232</v>
      </c>
      <c r="N32" s="16">
        <f>IF(M32=".",".",IF(I32=".",".",M32-I32))</f>
        <v>8</v>
      </c>
      <c r="O32" s="18">
        <f>IF(I32=".",".",IF(I32=0,".",N32/I32))</f>
        <v>0.03571428571428571</v>
      </c>
      <c r="P32" s="12"/>
    </row>
    <row r="33" spans="2:16" ht="12">
      <c r="B33" s="19" t="s">
        <v>10</v>
      </c>
      <c r="C33" s="15">
        <v>11</v>
      </c>
      <c r="D33" s="12"/>
      <c r="E33" s="15">
        <v>11</v>
      </c>
      <c r="F33" s="16">
        <f>IF(E33=".",".",IF(C33=".",".",E33-C33))</f>
        <v>0</v>
      </c>
      <c r="G33" s="17">
        <f>IF(C33=".",".",IF(C33=0,".",F33/C33))</f>
        <v>0</v>
      </c>
      <c r="H33" s="12"/>
      <c r="I33" s="16">
        <v>15</v>
      </c>
      <c r="J33" s="16">
        <f>IF(I33=".",".",IF(E33=".",".",I33-E33))</f>
        <v>4</v>
      </c>
      <c r="K33" s="18">
        <f>IF(E33=".",".",IF(E33=0,".",J33/E33))</f>
        <v>0.36363636363636365</v>
      </c>
      <c r="L33" s="12"/>
      <c r="M33" s="16">
        <v>16</v>
      </c>
      <c r="N33" s="16">
        <f>IF(M33=".",".",IF(I33=".",".",M33-I33))</f>
        <v>1</v>
      </c>
      <c r="O33" s="18">
        <f>IF(I33=".",".",IF(I33=0,".",N33/I33))</f>
        <v>0.06666666666666667</v>
      </c>
      <c r="P33" s="12"/>
    </row>
    <row r="34" spans="3:16" ht="12">
      <c r="C34" s="20"/>
      <c r="D34" s="12"/>
      <c r="E34" s="20"/>
      <c r="F34" s="16"/>
      <c r="G34" s="17" t="s">
        <v>0</v>
      </c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12">
      <c r="C35" s="16"/>
      <c r="D35" s="12"/>
      <c r="E35" s="16"/>
      <c r="F35" s="16"/>
      <c r="G35" s="17"/>
      <c r="H35" s="12"/>
      <c r="I35" s="12"/>
      <c r="J35" s="12"/>
      <c r="K35" s="12"/>
      <c r="L35" s="12"/>
      <c r="M35" s="12"/>
      <c r="N35" s="12"/>
      <c r="O35" s="12"/>
      <c r="P35" s="12"/>
    </row>
    <row r="36" spans="1:36" s="10" customFormat="1" ht="12">
      <c r="A36" s="10" t="s">
        <v>19</v>
      </c>
      <c r="B36" s="10" t="s">
        <v>7</v>
      </c>
      <c r="C36" s="11">
        <f>IF(C37=".",C38,IF(C38=".",C37,C37+C38))</f>
        <v>616342</v>
      </c>
      <c r="D36" s="12"/>
      <c r="E36" s="11">
        <f>IF(E37=".",E38,IF(E38=".",E37,E37+E38))</f>
        <v>564307</v>
      </c>
      <c r="F36" s="11">
        <f>IF(F37=".",F38,IF(F38=".",F37,F37+F38))</f>
        <v>-52035</v>
      </c>
      <c r="G36" s="21">
        <f>IF(C36=".",".",IF(C36=0,".",E36/C36-1))</f>
        <v>-0.08442552998173092</v>
      </c>
      <c r="H36" s="14"/>
      <c r="I36" s="11">
        <f>IF(I37=".",I38,IF(I38=".",I37,I37+I38))</f>
        <v>559960</v>
      </c>
      <c r="J36" s="11">
        <f>IF(J37=".",J38,IF(J38=".",J37,J37+J38))</f>
        <v>-4347</v>
      </c>
      <c r="K36" s="21">
        <f>IF(E36=".",".",IF(E36=0,".",J36/E36))</f>
        <v>-0.007703253725365802</v>
      </c>
      <c r="L36" s="14"/>
      <c r="M36" s="11">
        <f>IF(M37=".",M38,IF(M38=".",M37,M37+M38))</f>
        <v>570140</v>
      </c>
      <c r="N36" s="11">
        <f>IF(N37=".",N38,IF(N38=".",N37,N37+N38))</f>
        <v>10180</v>
      </c>
      <c r="O36" s="21">
        <f>IF(I36=".",".",IF(I36=0,".",N36/I36))</f>
        <v>0.018179869990713624</v>
      </c>
      <c r="P36" s="1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10" customFormat="1" ht="12">
      <c r="A37" s="10" t="s">
        <v>20</v>
      </c>
      <c r="B37" s="10" t="s">
        <v>9</v>
      </c>
      <c r="C37" s="11">
        <f>IF(C8=".",".",C8+C12+C16+C20+C24+C28+C32)</f>
        <v>502604</v>
      </c>
      <c r="D37" s="14"/>
      <c r="E37" s="11">
        <f>IF(E8=".",".",E8+E12+E16+E20+E24+E28+E32)</f>
        <v>465309</v>
      </c>
      <c r="F37" s="22">
        <f>IF(E37=".",".",IF(C37=".",".",E37-C37))</f>
        <v>-37295</v>
      </c>
      <c r="G37" s="21">
        <f>IF(C37=".",".",IF(C37=0,".",F37/C37))</f>
        <v>-0.07420354792242004</v>
      </c>
      <c r="H37" s="14"/>
      <c r="I37" s="11">
        <f>IF(I8=".",".",I8+I12+I16+I20+I24+I28+I32)</f>
        <v>468297</v>
      </c>
      <c r="J37" s="22">
        <f>IF(I37=".",".",IF(E37=".",".",I37-E37))</f>
        <v>2988</v>
      </c>
      <c r="K37" s="21">
        <f>IF(E37=".",".",IF(E37=0,".",J37/E37))</f>
        <v>0.006421539235217887</v>
      </c>
      <c r="L37" s="14"/>
      <c r="M37" s="11">
        <f>IF(M8=".",".",M8+M12+M16+M20+M24+M28+M32)</f>
        <v>485645</v>
      </c>
      <c r="N37" s="22">
        <f>IF(M37=".",".",IF(I37=".",".",M37-I37))</f>
        <v>17348</v>
      </c>
      <c r="O37" s="21">
        <f>IF(I37=".",".",IF(I37=0,".",N37/I37))</f>
        <v>0.03704486682596728</v>
      </c>
      <c r="P37" s="14"/>
      <c r="Q37" s="2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s="10" customFormat="1" ht="12">
      <c r="B38" s="10" t="s">
        <v>10</v>
      </c>
      <c r="C38" s="11">
        <f>IF(C9=".",".",C9+C13+C17+C21+C25+C29+C33)</f>
        <v>113738</v>
      </c>
      <c r="D38" s="14"/>
      <c r="E38" s="11">
        <f>IF(E9=".",".",E9+E13+E17+E21+E25+E29+E33)</f>
        <v>98998</v>
      </c>
      <c r="F38" s="22">
        <f>IF(E38=".",".",IF(C38=".",".",E38-C38))</f>
        <v>-14740</v>
      </c>
      <c r="G38" s="21">
        <f>IF(C38=".",".",IF(C38=0,".",F38/C38))</f>
        <v>-0.12959608925776786</v>
      </c>
      <c r="H38" s="14"/>
      <c r="I38" s="11">
        <f>IF(I9=".",".",I9+I13+I17+I21+I25+I29+I33)</f>
        <v>91663</v>
      </c>
      <c r="J38" s="22">
        <f>IF(I38=".",".",IF(E38=".",".",I38-E38))</f>
        <v>-7335</v>
      </c>
      <c r="K38" s="21">
        <f>IF(E38=".",".",IF(E38=0,".",J38/E38))</f>
        <v>-0.07409240590719005</v>
      </c>
      <c r="L38" s="14"/>
      <c r="M38" s="11">
        <f>IF(M9=".",".",M9+M13+M17+M21+M25+M29+M33)</f>
        <v>84495</v>
      </c>
      <c r="N38" s="22">
        <f>IF(M38=".",".",IF(I38=".",".",M38-I38))</f>
        <v>-7168</v>
      </c>
      <c r="O38" s="21">
        <f>IF(I38=".",".",IF(I38=0,".",N38/I38))</f>
        <v>-0.07819949161602828</v>
      </c>
      <c r="P38" s="14"/>
      <c r="Q38" s="2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s="24" customFormat="1" ht="12">
      <c r="B39" s="25"/>
      <c r="C39" s="26"/>
      <c r="D39" s="12"/>
      <c r="E39" s="26"/>
      <c r="F39" s="26"/>
      <c r="G39" s="27"/>
      <c r="H39" s="12"/>
      <c r="I39" s="28"/>
      <c r="J39" s="28"/>
      <c r="K39" s="28"/>
      <c r="L39" s="28"/>
      <c r="M39" s="28"/>
      <c r="N39" s="28"/>
      <c r="O39" s="28"/>
      <c r="P39" s="28"/>
      <c r="Q39" s="2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3:17" ht="12">
      <c r="C40" s="16"/>
      <c r="D40" s="12"/>
      <c r="E40" s="16"/>
      <c r="F40" s="1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23"/>
    </row>
    <row r="41" spans="1:36" s="10" customFormat="1" ht="12">
      <c r="A41" s="10" t="s">
        <v>21</v>
      </c>
      <c r="B41" s="10" t="s">
        <v>7</v>
      </c>
      <c r="C41" s="11" t="str">
        <f>IF(C42=".",C43,IF(C43=".",C42,C42+C43))</f>
        <v>.</v>
      </c>
      <c r="D41" s="12"/>
      <c r="E41" s="11">
        <f>IF(E42=".",E43,IF(E43=".",E42,E42+E43))</f>
        <v>15671</v>
      </c>
      <c r="F41" s="11" t="str">
        <f>IF(F42=".",F43,IF(F43=".",F42,F42+F43))</f>
        <v>.</v>
      </c>
      <c r="G41" s="21" t="str">
        <f>IF(C41=".",".",IF(C41=0,".",E41/C41-1))</f>
        <v>.</v>
      </c>
      <c r="H41" s="12"/>
      <c r="I41" s="11">
        <f>IF(I42=".",I43,IF(I43=".",I42,I42+I43))</f>
        <v>12248</v>
      </c>
      <c r="J41" s="11">
        <f>IF(J42=".",J43,IF(J43=".",J42,J42+J43))</f>
        <v>-3423</v>
      </c>
      <c r="K41" s="21">
        <f>IF(E41=".",".",IF(E41=0,".",J41/E41))</f>
        <v>-0.21842894518537426</v>
      </c>
      <c r="L41" s="14"/>
      <c r="M41" s="11">
        <f>IF(M42=".",M43,IF(M43=".",M42,M42+M43))</f>
        <v>11531</v>
      </c>
      <c r="N41" s="11">
        <f>IF(N42=".",N43,IF(N43=".",N42,N42+N43))</f>
        <v>-717</v>
      </c>
      <c r="O41" s="21">
        <f>IF(I41=".",".",IF(I41=0,".",N41/I41))</f>
        <v>-0.058540169823644676</v>
      </c>
      <c r="P41" s="14"/>
      <c r="Q41" s="2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19" customFormat="1" ht="13.5">
      <c r="A42" s="29" t="s">
        <v>22</v>
      </c>
      <c r="B42" s="19" t="s">
        <v>9</v>
      </c>
      <c r="C42" s="15" t="s">
        <v>23</v>
      </c>
      <c r="D42" s="12"/>
      <c r="E42" s="15">
        <v>11254</v>
      </c>
      <c r="F42" s="16" t="str">
        <f>IF(E42=".",".",IF(C42=".",".",E42-C42))</f>
        <v>.</v>
      </c>
      <c r="G42" s="18" t="str">
        <f>IF(C42=".",".",IF(C42=0,".",F42/C42))</f>
        <v>.</v>
      </c>
      <c r="H42" s="12"/>
      <c r="I42" s="30">
        <v>8489</v>
      </c>
      <c r="J42" s="15">
        <f>IF(I42=".",".",IF(E42=".",".",I42-E42))</f>
        <v>-2765</v>
      </c>
      <c r="K42" s="18">
        <f>IF(E42=".",".",IF(E42=0,".",J42/E42))</f>
        <v>-0.24569042118357917</v>
      </c>
      <c r="L42" s="31"/>
      <c r="M42" s="30">
        <v>8446</v>
      </c>
      <c r="N42" s="15">
        <f>IF(M42=".",".",IF(I42=".",".",M42-I42))</f>
        <v>-43</v>
      </c>
      <c r="O42" s="18">
        <f>IF(I42=".",".",IF(I42=0,".",N42/I42))</f>
        <v>-0.005065378725409353</v>
      </c>
      <c r="P42" s="31"/>
      <c r="Q42" s="2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s="19" customFormat="1" ht="12">
      <c r="A43" s="19" t="s">
        <v>24</v>
      </c>
      <c r="B43" s="19" t="s">
        <v>10</v>
      </c>
      <c r="C43" s="15" t="s">
        <v>23</v>
      </c>
      <c r="D43" s="12"/>
      <c r="E43" s="15">
        <v>4417</v>
      </c>
      <c r="F43" s="16" t="str">
        <f>IF(E43=".",".",IF(C43=".",".",E43-C43))</f>
        <v>.</v>
      </c>
      <c r="G43" s="18" t="str">
        <f>IF(C43=".",".",IF(C43=0,".",F43/C43))</f>
        <v>.</v>
      </c>
      <c r="H43" s="12"/>
      <c r="I43" s="30">
        <v>3759</v>
      </c>
      <c r="J43" s="15">
        <f>IF(I43=".",".",IF(E43=".",".",I43-E43))</f>
        <v>-658</v>
      </c>
      <c r="K43" s="18">
        <f>IF(E43=".",".",IF(E43=0,".",J43/E43))</f>
        <v>-0.14896988906497624</v>
      </c>
      <c r="L43" s="31"/>
      <c r="M43" s="30">
        <v>3085</v>
      </c>
      <c r="N43" s="15">
        <f>IF(M43=".",".",IF(I43=".",".",M43-I43))</f>
        <v>-674</v>
      </c>
      <c r="O43" s="18">
        <f>IF(I43=".",".",IF(I43=0,".",N43/I43))</f>
        <v>-0.17930300611864858</v>
      </c>
      <c r="P43" s="31"/>
      <c r="Q43" s="2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3:36" s="19" customFormat="1" ht="12">
      <c r="C44" s="15"/>
      <c r="D44" s="12"/>
      <c r="E44" s="15"/>
      <c r="F44" s="16"/>
      <c r="G44" s="18"/>
      <c r="H44" s="12"/>
      <c r="I44" s="16"/>
      <c r="J44" s="15"/>
      <c r="K44" s="18"/>
      <c r="L44" s="31"/>
      <c r="M44" s="16"/>
      <c r="N44" s="15"/>
      <c r="O44" s="18"/>
      <c r="P44" s="31"/>
      <c r="Q44" s="23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10" customFormat="1" ht="12">
      <c r="A45" s="10" t="s">
        <v>21</v>
      </c>
      <c r="B45" s="10" t="s">
        <v>7</v>
      </c>
      <c r="C45" s="11" t="str">
        <f>IF(C46=".",C47,IF(C47=".",C46,C46+C47))</f>
        <v>.</v>
      </c>
      <c r="D45" s="12"/>
      <c r="E45" s="11">
        <f>IF(E46=".",E47,IF(E47=".",E46,E46+E47))</f>
        <v>77048</v>
      </c>
      <c r="F45" s="11" t="str">
        <f>IF(F46=".",F47,IF(F47=".",F46,F46+F47))</f>
        <v>.</v>
      </c>
      <c r="G45" s="21" t="str">
        <f>IF(C45=".",".",IF(C45=0,".",E45/C45-1))</f>
        <v>.</v>
      </c>
      <c r="H45" s="12"/>
      <c r="I45" s="11">
        <f>IF(I46=".",I47,IF(I47=".",I46,I46+I47))</f>
        <v>72271</v>
      </c>
      <c r="J45" s="11">
        <f>IF(J46=".",J47,IF(J47=".",J46,J46+J47))</f>
        <v>-4777</v>
      </c>
      <c r="K45" s="21">
        <f>IF(E45=".",".",IF(E45=0,".",J45/E45))</f>
        <v>-0.06200031149413353</v>
      </c>
      <c r="L45" s="14"/>
      <c r="M45" s="11">
        <f>IF(M46=".",M47,IF(M47=".",M46,M46+M47))</f>
        <v>65111</v>
      </c>
      <c r="N45" s="11">
        <f>IF(N46=".",N47,IF(N47=".",N46,N46+N47))</f>
        <v>-7160</v>
      </c>
      <c r="O45" s="21">
        <f>IF(I45=".",".",IF(I45=0,".",N45/I45))</f>
        <v>-0.09907155013767624</v>
      </c>
      <c r="P45" s="14"/>
      <c r="Q45" s="23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s="19" customFormat="1" ht="13.5">
      <c r="A46" s="29" t="s">
        <v>25</v>
      </c>
      <c r="B46" s="19" t="s">
        <v>9</v>
      </c>
      <c r="C46" s="15" t="s">
        <v>23</v>
      </c>
      <c r="D46" s="12"/>
      <c r="E46" s="15">
        <v>70096</v>
      </c>
      <c r="F46" s="16" t="str">
        <f>IF(E46=".",".",IF(C46=".",".",E46-C46))</f>
        <v>.</v>
      </c>
      <c r="G46" s="18" t="str">
        <f>IF(C46=".",".",IF(C46=0,".",F46/C46))</f>
        <v>.</v>
      </c>
      <c r="H46" s="12"/>
      <c r="I46" s="30">
        <v>66064</v>
      </c>
      <c r="J46" s="15">
        <f>IF(I46=".",".",IF(E46=".",".",I46-E46))</f>
        <v>-4032</v>
      </c>
      <c r="K46" s="18">
        <f>IF(E46=".",".",IF(E46=0,".",J46/E46))</f>
        <v>-0.05752111390093586</v>
      </c>
      <c r="L46" s="31"/>
      <c r="M46" s="30">
        <v>59301</v>
      </c>
      <c r="N46" s="15">
        <f>IF(M46=".",".",IF(I46=".",".",M46-I46))</f>
        <v>-6763</v>
      </c>
      <c r="O46" s="18">
        <f>IF(I46=".",".",IF(I46=0,".",N46/I46))</f>
        <v>-0.10237042867522403</v>
      </c>
      <c r="P46" s="31"/>
      <c r="Q46" s="23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19" customFormat="1" ht="12">
      <c r="A47" s="19" t="s">
        <v>26</v>
      </c>
      <c r="B47" s="19" t="s">
        <v>10</v>
      </c>
      <c r="C47" s="15" t="s">
        <v>23</v>
      </c>
      <c r="D47" s="12"/>
      <c r="E47" s="15">
        <v>6952</v>
      </c>
      <c r="F47" s="16" t="str">
        <f>IF(E47=".",".",IF(C47=".",".",E47-C47))</f>
        <v>.</v>
      </c>
      <c r="G47" s="18" t="str">
        <f>IF(C47=".",".",IF(C47=0,".",F47/C47))</f>
        <v>.</v>
      </c>
      <c r="H47" s="12"/>
      <c r="I47" s="30">
        <v>6207</v>
      </c>
      <c r="J47" s="15">
        <f>IF(I47=".",".",IF(E47=".",".",I47-E47))</f>
        <v>-745</v>
      </c>
      <c r="K47" s="18">
        <f>IF(E47=".",".",IF(E47=0,".",J47/E47))</f>
        <v>-0.10716340621403912</v>
      </c>
      <c r="L47" s="31"/>
      <c r="M47" s="30">
        <v>5810</v>
      </c>
      <c r="N47" s="15">
        <f>IF(M47=".",".",IF(I47=".",".",M47-I47))</f>
        <v>-397</v>
      </c>
      <c r="O47" s="18">
        <f>IF(I47=".",".",IF(I47=0,".",N47/I47))</f>
        <v>-0.06396004511035927</v>
      </c>
      <c r="P47" s="31"/>
      <c r="Q47" s="23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3:36" s="19" customFormat="1" ht="12">
      <c r="C48" s="15"/>
      <c r="D48" s="12"/>
      <c r="E48" s="15"/>
      <c r="F48" s="16"/>
      <c r="G48" s="18"/>
      <c r="H48" s="12"/>
      <c r="I48" s="16"/>
      <c r="J48" s="15"/>
      <c r="K48" s="18"/>
      <c r="L48" s="31"/>
      <c r="M48" s="16"/>
      <c r="N48" s="15"/>
      <c r="O48" s="18"/>
      <c r="P48" s="31"/>
      <c r="Q48" s="23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s="10" customFormat="1" ht="12">
      <c r="A49" s="10" t="s">
        <v>21</v>
      </c>
      <c r="B49" s="10" t="s">
        <v>7</v>
      </c>
      <c r="C49" s="11" t="str">
        <f>IF(C50=".",C51,IF(C51=".",C50,C50+C51))</f>
        <v>.</v>
      </c>
      <c r="D49" s="12"/>
      <c r="E49" s="11">
        <f>IF(E50=".",E51,IF(E51=".",E50,E50+E51))</f>
        <v>92719</v>
      </c>
      <c r="F49" s="11" t="str">
        <f>IF(F50=".",F51,IF(F51=".",F50,F50+F51))</f>
        <v>.</v>
      </c>
      <c r="G49" s="21" t="str">
        <f>IF(C49=".",".",IF(C49=0,".",E49/C49-1))</f>
        <v>.</v>
      </c>
      <c r="H49" s="12"/>
      <c r="I49" s="11">
        <f>IF(I50=".",I51,IF(I51=".",I50,I50+I51))</f>
        <v>84519</v>
      </c>
      <c r="J49" s="11">
        <f>IF(J50=".",J51,IF(J51=".",J50,J50+J51))</f>
        <v>-8200</v>
      </c>
      <c r="K49" s="21">
        <f>IF(E49=".",".",IF(E49=0,".",J49/E49))</f>
        <v>-0.08843926271853665</v>
      </c>
      <c r="L49" s="14"/>
      <c r="M49" s="11">
        <f>IF(M50=".",M51,IF(M51=".",M50,M50+M51))</f>
        <v>76642</v>
      </c>
      <c r="N49" s="11">
        <f>IF(N50=".",N51,IF(N51=".",N50,N50+N51))</f>
        <v>-7877</v>
      </c>
      <c r="O49" s="21">
        <f>IF(I49=".",".",IF(I49=0,".",N49/I49))</f>
        <v>-0.09319797915261657</v>
      </c>
      <c r="P49" s="14"/>
      <c r="Q49" s="23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s="19" customFormat="1" ht="13.5">
      <c r="A50" s="29" t="s">
        <v>27</v>
      </c>
      <c r="B50" s="19" t="s">
        <v>9</v>
      </c>
      <c r="C50" s="15" t="str">
        <f>IF(46:46&lt;&gt;".",SUM(C46,C42),".")</f>
        <v>.</v>
      </c>
      <c r="D50" s="12"/>
      <c r="E50" s="15">
        <f>IF(46:46&lt;&gt;".",SUM(E46,E42),".")</f>
        <v>81350</v>
      </c>
      <c r="F50" s="16" t="str">
        <f>IF(E50=".",".",IF(C50=".",".",E50-C50))</f>
        <v>.</v>
      </c>
      <c r="G50" s="18" t="str">
        <f>IF(C50=".",".",IF(C50=0,".",F50/C50))</f>
        <v>.</v>
      </c>
      <c r="H50" s="12"/>
      <c r="I50" s="15">
        <f>IF(46:46&lt;&gt;".",SUM(I46,I42),".")</f>
        <v>74553</v>
      </c>
      <c r="J50" s="15">
        <f>IF(I50=".",".",IF(E50=".",".",I50-E50))</f>
        <v>-6797</v>
      </c>
      <c r="K50" s="18">
        <f>IF(E50=".",".",IF(E50=0,".",J50/E50))</f>
        <v>-0.08355255070682237</v>
      </c>
      <c r="L50" s="31"/>
      <c r="M50" s="15">
        <f>IF(46:46&lt;&gt;".",SUM(M46,M42),".")</f>
        <v>67747</v>
      </c>
      <c r="N50" s="15">
        <f>IF(M50=".",".",IF(I50=".",".",M50-I50))</f>
        <v>-6806</v>
      </c>
      <c r="O50" s="18">
        <f>IF(I50=".",".",IF(I50=0,".",N50/I50))</f>
        <v>-0.09129075959384599</v>
      </c>
      <c r="P50" s="31"/>
      <c r="Q50" s="23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s="19" customFormat="1" ht="12">
      <c r="A51" s="19" t="s">
        <v>28</v>
      </c>
      <c r="B51" s="19" t="s">
        <v>10</v>
      </c>
      <c r="C51" s="15" t="str">
        <f>IF(47:47&lt;&gt;".",SUM(C47,C43),".")</f>
        <v>.</v>
      </c>
      <c r="D51" s="12"/>
      <c r="E51" s="15">
        <f>IF(47:47&lt;&gt;".",SUM(E47,E43),".")</f>
        <v>11369</v>
      </c>
      <c r="F51" s="16" t="str">
        <f>IF(E51=".",".",IF(C51=".",".",E51-C51))</f>
        <v>.</v>
      </c>
      <c r="G51" s="18" t="str">
        <f>IF(C51=".",".",IF(C51=0,".",F51/C51))</f>
        <v>.</v>
      </c>
      <c r="H51" s="12"/>
      <c r="I51" s="15">
        <f>IF(47:47&lt;&gt;".",SUM(I47,I43),".")</f>
        <v>9966</v>
      </c>
      <c r="J51" s="15">
        <f>IF(I51=".",".",IF(E51=".",".",I51-E51))</f>
        <v>-1403</v>
      </c>
      <c r="K51" s="18">
        <f>IF(E51=".",".",IF(E51=0,".",J51/E51))</f>
        <v>-0.12340575248482716</v>
      </c>
      <c r="L51" s="31"/>
      <c r="M51" s="15">
        <f>IF(47:47&lt;&gt;".",SUM(M47,M43),".")</f>
        <v>8895</v>
      </c>
      <c r="N51" s="15">
        <f>IF(M51=".",".",IF(I51=".",".",M51-I51))</f>
        <v>-1071</v>
      </c>
      <c r="O51" s="18">
        <f>IF(I51=".",".",IF(I51=0,".",N51/I51))</f>
        <v>-0.10746538229981939</v>
      </c>
      <c r="P51" s="31"/>
      <c r="Q51" s="23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3:36" s="10" customFormat="1" ht="12">
      <c r="C52" s="32"/>
      <c r="D52" s="2"/>
      <c r="E52" s="32"/>
      <c r="F52" s="32"/>
      <c r="H52" s="2"/>
      <c r="Q52" s="23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s="10" customFormat="1" ht="12">
      <c r="A53" s="10" t="s">
        <v>29</v>
      </c>
      <c r="B53" s="10" t="s">
        <v>7</v>
      </c>
      <c r="C53" s="11">
        <f>IF(C54=".",C55,IF(C55=".",C54,C54+C55))</f>
        <v>19416</v>
      </c>
      <c r="D53" s="12"/>
      <c r="E53" s="11">
        <f>IF(E54=".",E55,IF(E55=".",E54,E54+E55))</f>
        <v>17140</v>
      </c>
      <c r="F53" s="11">
        <f>IF(F54=".",F55,IF(F55=".",F54,F54+F55))</f>
        <v>-2276</v>
      </c>
      <c r="G53" s="13">
        <f>IF(C53&lt;&gt;".",E53/C53-1,".")</f>
        <v>-0.11722290894107956</v>
      </c>
      <c r="H53" s="2"/>
      <c r="I53" s="11">
        <f>IF(I54=".",I55,IF(I55=".",I54,I54+I55))</f>
        <v>19497</v>
      </c>
      <c r="J53" s="11">
        <f>IF(J54=".",J55,IF(J55=".",J54,J54+J55))</f>
        <v>2357</v>
      </c>
      <c r="K53" s="13">
        <f>IF(E53&lt;&gt;".",J53/E53,".")</f>
        <v>0.13751458576429404</v>
      </c>
      <c r="M53" s="11">
        <f>IF(M54=".",M55,IF(M55=".",M54,M54+M55))</f>
        <v>29562</v>
      </c>
      <c r="N53" s="11">
        <f>IF(N54=".",N55,IF(N55=".",N54,N54+N55))</f>
        <v>10065</v>
      </c>
      <c r="O53" s="13">
        <f>IF(I53&lt;&gt;".",N53/I53,".")</f>
        <v>0.5162332666564087</v>
      </c>
      <c r="Q53" s="2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19" customFormat="1" ht="13.5">
      <c r="A54" s="29" t="s">
        <v>30</v>
      </c>
      <c r="B54" s="19" t="s">
        <v>31</v>
      </c>
      <c r="C54" s="15">
        <v>16647</v>
      </c>
      <c r="D54" s="33"/>
      <c r="E54" s="15">
        <v>14496</v>
      </c>
      <c r="F54" s="16">
        <f>IF(E54=".",".",IF(C54=".",".",E54-C54))</f>
        <v>-2151</v>
      </c>
      <c r="G54" s="18">
        <f>IF(C54&lt;&gt;".",E54/C54-1,".")</f>
        <v>-0.12921247071544417</v>
      </c>
      <c r="H54" s="33"/>
      <c r="I54" s="15">
        <v>15833</v>
      </c>
      <c r="J54" s="15">
        <f>IF(I54=".",".",IF(E54=".",".",I54-E54))</f>
        <v>1337</v>
      </c>
      <c r="K54" s="18">
        <f>IF(E54=".",".",IF(E54=0,".",J54/E54))</f>
        <v>0.0922323399558499</v>
      </c>
      <c r="L54" s="33"/>
      <c r="M54" s="15">
        <v>24385</v>
      </c>
      <c r="N54" s="15">
        <f>IF(M54=".",".",IF(I54=".",".",M54-I54))</f>
        <v>8552</v>
      </c>
      <c r="O54" s="18">
        <f>IF(I54=".",".",IF(I54=0,".",N54/I54))</f>
        <v>0.5401376871092023</v>
      </c>
      <c r="P54" s="3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s="19" customFormat="1" ht="12">
      <c r="B55" s="19" t="s">
        <v>10</v>
      </c>
      <c r="C55" s="15">
        <v>2769</v>
      </c>
      <c r="D55" s="34"/>
      <c r="E55" s="15">
        <v>2644</v>
      </c>
      <c r="F55" s="16">
        <f>IF(E55=".",".",IF(C55=".",".",E55-C55))</f>
        <v>-125</v>
      </c>
      <c r="G55" s="18">
        <f>IF(C55&lt;&gt;".",E55/C55-1,".")</f>
        <v>-0.04514265077645363</v>
      </c>
      <c r="H55" s="33"/>
      <c r="I55" s="15">
        <v>3664</v>
      </c>
      <c r="J55" s="15">
        <f>IF(I55=".",".",IF(E55=".",".",I55-E55))</f>
        <v>1020</v>
      </c>
      <c r="K55" s="18">
        <f>IF(E55=".",".",IF(E55=0,".",J55/E55))</f>
        <v>0.3857791225416036</v>
      </c>
      <c r="L55" s="33"/>
      <c r="M55" s="15">
        <v>5177</v>
      </c>
      <c r="N55" s="15">
        <f>IF(M55=".",".",IF(I55=".",".",M55-I55))</f>
        <v>1513</v>
      </c>
      <c r="O55" s="18">
        <f>IF(I55=".",".",IF(I55=0,".",N55/I55))</f>
        <v>0.41293668122270744</v>
      </c>
      <c r="P55" s="3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3:36" s="19" customFormat="1" ht="12">
      <c r="C56" s="35"/>
      <c r="D56" s="2"/>
      <c r="E56" s="35"/>
      <c r="F56" s="35"/>
      <c r="G56" s="36"/>
      <c r="H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3:36" s="19" customFormat="1" ht="12">
      <c r="C57" s="35"/>
      <c r="D57" s="2"/>
      <c r="E57" s="35"/>
      <c r="F57" s="35"/>
      <c r="H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s="10" customFormat="1" ht="13.5">
      <c r="A58" s="10" t="s">
        <v>32</v>
      </c>
      <c r="B58" s="10" t="s">
        <v>7</v>
      </c>
      <c r="C58" s="11" t="str">
        <f>IF(C59=".",C60,IF(C60=".",C59,C59+C60))</f>
        <v>.</v>
      </c>
      <c r="D58" s="12"/>
      <c r="E58" s="11">
        <f>IF(E59=".",E60,IF(E60=".",E59,E59+E60))</f>
        <v>579978</v>
      </c>
      <c r="F58" s="11" t="str">
        <f>IF(F59=".",F60,IF(F60=".",F59,F59+F60))</f>
        <v>.</v>
      </c>
      <c r="G58" s="13" t="str">
        <f>IF(C58=".",".",IF(C58=0,".",E58/C58-1))</f>
        <v>.</v>
      </c>
      <c r="H58" s="2"/>
      <c r="I58" s="11">
        <f>IF(I59=".",I60,IF(I60=".",I59,I59+I60))</f>
        <v>572208</v>
      </c>
      <c r="J58" s="11">
        <f>IF(J59=".",J60,IF(J60=".",J59,J59+J60))</f>
        <v>-7770</v>
      </c>
      <c r="K58" s="13">
        <f>IF(E58=".",".",IF(E58=0,".",J58/E58))</f>
        <v>-0.013397059888478528</v>
      </c>
      <c r="M58" s="11">
        <f>IF(M59=".",M60,IF(M60=".",M59,M59+M60))</f>
        <v>581671</v>
      </c>
      <c r="N58" s="11">
        <f>IF(N59=".",N60,IF(N60=".",N59,N59+N60))</f>
        <v>9463</v>
      </c>
      <c r="O58" s="13">
        <f>IF(I58=".",".",IF(I58=0,".",N58/I58))</f>
        <v>0.016537692587310908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19" customFormat="1" ht="12">
      <c r="A59" s="10" t="s">
        <v>33</v>
      </c>
      <c r="B59" s="19" t="s">
        <v>9</v>
      </c>
      <c r="C59" s="30" t="str">
        <f aca="true" t="shared" si="0" ref="C59:E60">IF(C37=".",".",IF(C42=".",".",C37+C42))</f>
        <v>.</v>
      </c>
      <c r="D59" s="2">
        <f t="shared" si="0"/>
        <v>0</v>
      </c>
      <c r="E59" s="30">
        <f t="shared" si="0"/>
        <v>476563</v>
      </c>
      <c r="F59" s="30" t="str">
        <f>IF(E59=".",".",IF(C59=".",".",E59-C59))</f>
        <v>.</v>
      </c>
      <c r="G59" s="18" t="str">
        <f>IF(C59=".",".",IF(C59=0,".",F59/C59))</f>
        <v>.</v>
      </c>
      <c r="H59" s="2"/>
      <c r="I59" s="30">
        <f>IF(I37=".",".",IF(I42=".",".",I37+I42))</f>
        <v>476786</v>
      </c>
      <c r="J59" s="37">
        <f>IF(I59=".",".",IF(E59=".",".",I59-E59))</f>
        <v>223</v>
      </c>
      <c r="K59" s="18">
        <f>IF(E59=".",".",IF(E59=0,".",J59/E59))</f>
        <v>0.00046793393528242857</v>
      </c>
      <c r="M59" s="30">
        <f>IF(M37=".",".",IF(M42=".",".",M37+M42))</f>
        <v>494091</v>
      </c>
      <c r="N59" s="37">
        <f>IF(M59=".",".",IF(I59=".",".",M59-I59))</f>
        <v>17305</v>
      </c>
      <c r="O59" s="18">
        <f>IF(I59=".",".",IF(I59=0,".",N59/I59))</f>
        <v>0.03629510933626407</v>
      </c>
      <c r="P59" s="10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s="19" customFormat="1" ht="12">
      <c r="A60" s="19" t="s">
        <v>34</v>
      </c>
      <c r="B60" s="19" t="s">
        <v>10</v>
      </c>
      <c r="C60" s="30" t="str">
        <f t="shared" si="0"/>
        <v>.</v>
      </c>
      <c r="D60" s="2">
        <f t="shared" si="0"/>
        <v>0</v>
      </c>
      <c r="E60" s="30">
        <f t="shared" si="0"/>
        <v>103415</v>
      </c>
      <c r="F60" s="30" t="str">
        <f>IF(E60=".",".",IF(C60=".",".",E60-C60))</f>
        <v>.</v>
      </c>
      <c r="G60" s="18" t="str">
        <f>IF(C60=".",".",IF(C60=0,".",F60/C60))</f>
        <v>.</v>
      </c>
      <c r="H60" s="2"/>
      <c r="I60" s="30">
        <f>IF(I38=".",".",IF(I43=".",".",I38+I43))</f>
        <v>95422</v>
      </c>
      <c r="J60" s="37">
        <f>IF(I60=".",".",IF(E60=".",".",I60-E60))</f>
        <v>-7993</v>
      </c>
      <c r="K60" s="18">
        <f>IF(E60=".",".",IF(E60=0,".",J60/E60))</f>
        <v>-0.07729052845331916</v>
      </c>
      <c r="M60" s="30">
        <f>IF(M38=".",".",IF(M43=".",".",M38+M43))</f>
        <v>87580</v>
      </c>
      <c r="N60" s="37">
        <f>IF(M60=".",".",IF(I60=".",".",M60-I60))</f>
        <v>-7842</v>
      </c>
      <c r="O60" s="18">
        <f>IF(I60=".",".",IF(I60=0,".",N60/I60))</f>
        <v>-0.08218230596717738</v>
      </c>
      <c r="P60" s="3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3:36" s="10" customFormat="1" ht="12">
      <c r="C61" s="32"/>
      <c r="D61" s="2"/>
      <c r="E61" s="32"/>
      <c r="F61" s="32"/>
      <c r="H61" s="2"/>
      <c r="P61" s="3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s="10" customFormat="1" ht="13.5">
      <c r="A62" s="10" t="s">
        <v>32</v>
      </c>
      <c r="B62" s="10" t="s">
        <v>7</v>
      </c>
      <c r="C62" s="11" t="str">
        <f>IF(C63=".",C64,IF(C64=".",C63,C63+C64))</f>
        <v>.</v>
      </c>
      <c r="D62" s="12"/>
      <c r="E62" s="11">
        <f>IF(E63=".",E64,IF(E64=".",E63,E63+E64))</f>
        <v>657026</v>
      </c>
      <c r="F62" s="11" t="str">
        <f>IF(F63=".",F64,IF(F64=".",F63,F63+F64))</f>
        <v>.</v>
      </c>
      <c r="G62" s="13" t="str">
        <f>IF(C62=".",".",IF(C62=0,".",E62/C62-1))</f>
        <v>.</v>
      </c>
      <c r="H62" s="2"/>
      <c r="I62" s="11">
        <f>IF(I63=".",I64,IF(I64=".",I63,I63+I64))</f>
        <v>644479</v>
      </c>
      <c r="J62" s="11">
        <f>IF(J63=".",J64,IF(J64=".",J63,J63+J64))</f>
        <v>-12547</v>
      </c>
      <c r="K62" s="13">
        <f>IF(E62=".",".",IF(E62=0,".",J62/E62))</f>
        <v>-0.01909665675330961</v>
      </c>
      <c r="M62" s="11">
        <f>IF(M63=".",M64,IF(M64=".",M63,M63+M64))</f>
        <v>646782</v>
      </c>
      <c r="N62" s="11">
        <f>IF(N63=".",N64,IF(N64=".",N63,N63+N64))</f>
        <v>2303</v>
      </c>
      <c r="O62" s="13">
        <f>IF(I62=".",".",IF(I62=0,".",N62/I62))</f>
        <v>0.003573429079923473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s="19" customFormat="1" ht="12">
      <c r="A63" s="10" t="s">
        <v>35</v>
      </c>
      <c r="B63" s="19" t="s">
        <v>9</v>
      </c>
      <c r="C63" s="30" t="str">
        <f>IF(C37=".",".",IF(C50=".",".",C37+C50))</f>
        <v>.</v>
      </c>
      <c r="D63" s="2"/>
      <c r="E63" s="30">
        <f>IF(E37=".",".",IF(E50=".",".",E37+E50))</f>
        <v>546659</v>
      </c>
      <c r="F63" s="30" t="str">
        <f>IF(E63=".",".",IF(C63=".",".",E63-C63))</f>
        <v>.</v>
      </c>
      <c r="G63" s="18" t="str">
        <f>IF(C63=".",".",IF(C63=0,".",F63/C63))</f>
        <v>.</v>
      </c>
      <c r="H63" s="2"/>
      <c r="I63" s="30">
        <f>IF(I37=".",".",IF(I50=".",".",I37+I50))</f>
        <v>542850</v>
      </c>
      <c r="J63" s="38">
        <f>IF(I63=".",".",IF(E63=".",".",I63-E63))</f>
        <v>-3809</v>
      </c>
      <c r="K63" s="18">
        <f>IF(E63=".",".",IF(E63=0,".",J63/E63))</f>
        <v>-0.006967780645704177</v>
      </c>
      <c r="M63" s="30">
        <f>IF(M37=".",".",IF(M50=".",".",M37+M50))</f>
        <v>553392</v>
      </c>
      <c r="N63" s="38">
        <f>IF(M63=".",".",IF(I63=".",".",M63-I63))</f>
        <v>10542</v>
      </c>
      <c r="O63" s="18">
        <f>IF(I63=".",".",IF(I63=0,".",N63/I63))</f>
        <v>0.01941972920696325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s="19" customFormat="1" ht="12">
      <c r="A64" s="19" t="s">
        <v>36</v>
      </c>
      <c r="B64" s="19" t="s">
        <v>10</v>
      </c>
      <c r="C64" s="30" t="str">
        <f>IF(C38=".",".",IF(C51=".",".",C38+C51))</f>
        <v>.</v>
      </c>
      <c r="D64" s="2"/>
      <c r="E64" s="30">
        <f>IF(E38=".",".",IF(E51=".",".",E38+E51))</f>
        <v>110367</v>
      </c>
      <c r="F64" s="30" t="str">
        <f>IF(E64=".",".",IF(C64=".",".",E64-C64))</f>
        <v>.</v>
      </c>
      <c r="G64" s="18" t="str">
        <f>IF(C64=".",".",IF(C64=0,".",F64/C64))</f>
        <v>.</v>
      </c>
      <c r="H64" s="2"/>
      <c r="I64" s="30">
        <f>IF(I38=".",".",IF(I51=".",".",I38+I51))</f>
        <v>101629</v>
      </c>
      <c r="J64" s="38">
        <f>IF(I64=".",".",IF(E64=".",".",I64-E64))</f>
        <v>-8738</v>
      </c>
      <c r="K64" s="18">
        <f>IF(E64=".",".",IF(E64=0,".",J64/E64))</f>
        <v>-0.07917221633278063</v>
      </c>
      <c r="M64" s="30">
        <f>IF(M38=".",".",IF(M51=".",".",M38+M51))</f>
        <v>93390</v>
      </c>
      <c r="N64" s="38">
        <f>IF(M64=".",".",IF(I64=".",".",M64-I64))</f>
        <v>-8239</v>
      </c>
      <c r="O64" s="18">
        <f>IF(I64=".",".",IF(I64=0,".",N64/I64))</f>
        <v>-0.08106937980300899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3:36" s="19" customFormat="1" ht="12">
      <c r="C65" s="30"/>
      <c r="D65" s="2"/>
      <c r="E65" s="30"/>
      <c r="F65" s="30"/>
      <c r="G65" s="18"/>
      <c r="H65" s="2"/>
      <c r="I65" s="35"/>
      <c r="J65" s="37"/>
      <c r="K65" s="18"/>
      <c r="M65" s="35"/>
      <c r="N65" s="37"/>
      <c r="O65" s="1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s="10" customFormat="1" ht="13.5">
      <c r="A66" s="10" t="s">
        <v>37</v>
      </c>
      <c r="B66" s="10" t="s">
        <v>7</v>
      </c>
      <c r="C66" s="11">
        <f>IF(C67=".",C68,IF(C68=".",C67,C67+C68))</f>
        <v>635758</v>
      </c>
      <c r="D66" s="12"/>
      <c r="E66" s="11">
        <f>IF(E67=".",E68,IF(E68=".",E67,E67+E68))</f>
        <v>581447</v>
      </c>
      <c r="F66" s="11">
        <f>IF(F67=".",F68,IF(F68=".",F67,F67+F68))</f>
        <v>-54311</v>
      </c>
      <c r="G66" s="13">
        <f>IF(C66&lt;&gt;".",E66/C66-1,".")</f>
        <v>-0.08542715939083745</v>
      </c>
      <c r="H66" s="12"/>
      <c r="I66" s="11">
        <f>IF(I67=".",I68,IF(I68=".",I67,I67+I68))</f>
        <v>579457</v>
      </c>
      <c r="J66" s="11">
        <f>IF(J67=".",J68,IF(J68=".",J67,J67+J68))</f>
        <v>-1990</v>
      </c>
      <c r="K66" s="13">
        <f>IF(E66&lt;&gt;".",J66/E66,".")</f>
        <v>-0.003422495945460205</v>
      </c>
      <c r="L66" s="14"/>
      <c r="M66" s="11">
        <f>IF(M67=".",M68,IF(M68=".",M67,M67+M68))</f>
        <v>599702</v>
      </c>
      <c r="N66" s="11">
        <f>IF(N67=".",N68,IF(N68=".",N67,N67+N68))</f>
        <v>20245</v>
      </c>
      <c r="O66" s="13">
        <f>IF(I66&lt;&gt;".",N66/I66,".")</f>
        <v>0.03493788149940375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s="19" customFormat="1" ht="12">
      <c r="B67" s="19" t="s">
        <v>9</v>
      </c>
      <c r="C67" s="15">
        <f>IF(C54&lt;&gt;".",C37+C54,".")</f>
        <v>519251</v>
      </c>
      <c r="D67" s="34"/>
      <c r="E67" s="15">
        <f>IF(E54&lt;&gt;".",E37+E54,".")</f>
        <v>479805</v>
      </c>
      <c r="F67" s="16">
        <f>IF(E67=".",".",IF(C67=".",".",E67-C67))</f>
        <v>-39446</v>
      </c>
      <c r="G67" s="18">
        <f>IF(C67=".",".",IF(C67=0,".",F67/C67))</f>
        <v>-0.07596711417021826</v>
      </c>
      <c r="H67" s="34"/>
      <c r="I67" s="15">
        <f>IF(I54&lt;&gt;".",I37+I54,".")</f>
        <v>484130</v>
      </c>
      <c r="J67" s="15">
        <f>IF(I67=".",".",IF(E67=".",".",I67-E67))</f>
        <v>4325</v>
      </c>
      <c r="K67" s="18">
        <f>IF(E67=".",".",IF(E67=0,".",J67/E67))</f>
        <v>0.009014078636112588</v>
      </c>
      <c r="L67" s="34"/>
      <c r="M67" s="15">
        <f>IF(M54&lt;&gt;".",M37+M54,".")</f>
        <v>510030</v>
      </c>
      <c r="N67" s="38">
        <f>IF(M67=".",".",IF(I67=".",".",M67-I67))</f>
        <v>25900</v>
      </c>
      <c r="O67" s="18">
        <f>IF(I67=".",".",IF(I67=0,".",N67/I67))</f>
        <v>0.05349802738933757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s="19" customFormat="1" ht="12">
      <c r="B68" s="19" t="s">
        <v>10</v>
      </c>
      <c r="C68" s="15">
        <f>IF(C55&lt;&gt;".",C38+C55,".")</f>
        <v>116507</v>
      </c>
      <c r="D68" s="34"/>
      <c r="E68" s="15">
        <f>IF(E55&lt;&gt;".",E38+E55,".")</f>
        <v>101642</v>
      </c>
      <c r="F68" s="16">
        <f>IF(E68=".",".",IF(C68=".",".",E68-C68))</f>
        <v>-14865</v>
      </c>
      <c r="G68" s="18">
        <f>IF(C68=".",".",IF(C68=0,".",F68/C68))</f>
        <v>-0.12758890023775396</v>
      </c>
      <c r="H68" s="34"/>
      <c r="I68" s="15">
        <f>IF(I55&lt;&gt;".",I38+I55,".")</f>
        <v>95327</v>
      </c>
      <c r="J68" s="15">
        <f>IF(I68=".",".",IF(E68=".",".",I68-E68))</f>
        <v>-6315</v>
      </c>
      <c r="K68" s="18">
        <f>IF(E68=".",".",IF(E68=0,".",J68/E68))</f>
        <v>-0.06212982822061746</v>
      </c>
      <c r="L68" s="34"/>
      <c r="M68" s="15">
        <f>IF(M55&lt;&gt;".",M38+M55,".")</f>
        <v>89672</v>
      </c>
      <c r="N68" s="38">
        <f>IF(M68=".",".",IF(I68=".",".",M68-I68))</f>
        <v>-5655</v>
      </c>
      <c r="O68" s="18">
        <f>IF(I68=".",".",IF(I68=0,".",N68/I68))</f>
        <v>-0.059322122798367724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70" spans="1:36" s="10" customFormat="1" ht="12">
      <c r="A70" s="10" t="s">
        <v>38</v>
      </c>
      <c r="D70" s="2"/>
      <c r="H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10" customFormat="1" ht="12">
      <c r="A71" s="10" t="s">
        <v>39</v>
      </c>
      <c r="B71" s="10" t="s">
        <v>7</v>
      </c>
      <c r="C71" s="39" t="s">
        <v>23</v>
      </c>
      <c r="D71" s="12"/>
      <c r="E71" s="39">
        <f>IF(E66&lt;&gt;".",E66/E58*100,".")</f>
        <v>100.25328546944885</v>
      </c>
      <c r="F71" s="40" t="str">
        <f>IF(C71&lt;&gt;".",E71-C71,".")</f>
        <v>.</v>
      </c>
      <c r="G71" s="12"/>
      <c r="H71" s="12"/>
      <c r="I71" s="39">
        <f>IF(I66&lt;&gt;".",I66/I58*100,".")</f>
        <v>101.26684702066382</v>
      </c>
      <c r="J71" s="40">
        <f>IF(E71&lt;&gt;".",I71-E71,".")</f>
        <v>1.0135615512149627</v>
      </c>
      <c r="K71" s="14"/>
      <c r="L71" s="14"/>
      <c r="M71" s="39">
        <f>IF(M66&lt;&gt;".",M66/M58*100,".")</f>
        <v>103.09986229328952</v>
      </c>
      <c r="N71" s="40">
        <f>IF(I71&lt;&gt;".",M71-I71,".")</f>
        <v>1.8330152726257012</v>
      </c>
      <c r="O71" s="1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s="19" customFormat="1" ht="12">
      <c r="A72" s="10" t="s">
        <v>40</v>
      </c>
      <c r="B72" s="19" t="s">
        <v>9</v>
      </c>
      <c r="C72" s="41" t="s">
        <v>23</v>
      </c>
      <c r="D72" s="34"/>
      <c r="E72" s="41">
        <f>IF(E67&lt;&gt;".",E67/E59*100,".")</f>
        <v>100.68028781084557</v>
      </c>
      <c r="F72" s="42" t="str">
        <f>IF(C72&lt;&gt;".",E72-C72,".")</f>
        <v>.</v>
      </c>
      <c r="G72" s="34"/>
      <c r="H72" s="34"/>
      <c r="I72" s="41">
        <f>IF(I67&lt;&gt;".",I67/I59*100,".")</f>
        <v>101.54031368370715</v>
      </c>
      <c r="J72" s="42">
        <f>IF(E72&lt;&gt;".",I72-E72,".")</f>
        <v>0.8600258728615842</v>
      </c>
      <c r="K72" s="34"/>
      <c r="L72" s="34"/>
      <c r="M72" s="41">
        <f>IF(M67&lt;&gt;".",M67/M59*100,".")</f>
        <v>103.22592396947121</v>
      </c>
      <c r="N72" s="42">
        <f>IF(I72&lt;&gt;".",M72-I72,".")</f>
        <v>1.6856102857640565</v>
      </c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2:36" s="19" customFormat="1" ht="12">
      <c r="B73" s="19" t="s">
        <v>10</v>
      </c>
      <c r="C73" s="41" t="s">
        <v>23</v>
      </c>
      <c r="D73" s="34"/>
      <c r="E73" s="41">
        <f>IF(E68&lt;&gt;".",E68/E60*100,".")</f>
        <v>98.28554851810665</v>
      </c>
      <c r="F73" s="42" t="str">
        <f>IF(C73&lt;&gt;".",E73-C73,".")</f>
        <v>.</v>
      </c>
      <c r="G73" s="34"/>
      <c r="H73" s="34"/>
      <c r="I73" s="41">
        <f>IF(I68&lt;&gt;".",I68/I60*100,".")</f>
        <v>99.90044224602292</v>
      </c>
      <c r="J73" s="42">
        <f>IF(E73&lt;&gt;".",I73-E73,".")</f>
        <v>1.614893727916268</v>
      </c>
      <c r="K73" s="34"/>
      <c r="L73" s="34"/>
      <c r="M73" s="41">
        <f>IF(M68&lt;&gt;".",M68/M60*100,".")</f>
        <v>102.38867321306235</v>
      </c>
      <c r="N73" s="42">
        <f>IF(I73&lt;&gt;".",M73-I73,".")</f>
        <v>2.488230967039428</v>
      </c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5" spans="1:36" s="10" customFormat="1" ht="12">
      <c r="A75" s="10" t="s">
        <v>38</v>
      </c>
      <c r="D75" s="2"/>
      <c r="H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s="10" customFormat="1" ht="12">
      <c r="A76" s="10" t="s">
        <v>41</v>
      </c>
      <c r="B76" s="10" t="s">
        <v>7</v>
      </c>
      <c r="C76" s="39" t="str">
        <f>IF(C62&lt;&gt;".",IF(C66&lt;&gt;".",C66/C62*100,"."),".")</f>
        <v>.</v>
      </c>
      <c r="D76" s="12"/>
      <c r="E76" s="39">
        <f>IF(E62&lt;&gt;".",IF(E66&lt;&gt;".",E66/E62*100,"."),".")</f>
        <v>88.49680225744491</v>
      </c>
      <c r="F76" s="40" t="str">
        <f>IF(C76&lt;&gt;".",E76-C76,".")</f>
        <v>.</v>
      </c>
      <c r="G76" s="12"/>
      <c r="H76" s="12"/>
      <c r="I76" s="39">
        <f>IF(I62&lt;&gt;".",IF(I66&lt;&gt;".",I66/I62*100,"."),".")</f>
        <v>89.91092029375666</v>
      </c>
      <c r="J76" s="40">
        <f>IF(E76&lt;&gt;".",I76-E76,".")</f>
        <v>1.4141180363117485</v>
      </c>
      <c r="K76" s="14"/>
      <c r="L76" s="14"/>
      <c r="M76" s="39">
        <f>IF(M62&lt;&gt;".",IF(M66&lt;&gt;".",M66/M62*100,"."),".")</f>
        <v>92.7208858626245</v>
      </c>
      <c r="N76" s="40">
        <f>IF(I76&lt;&gt;".",M76-I76,".")</f>
        <v>2.809965568867838</v>
      </c>
      <c r="O76" s="1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s="19" customFormat="1" ht="12">
      <c r="A77" s="10" t="s">
        <v>42</v>
      </c>
      <c r="B77" s="19" t="s">
        <v>9</v>
      </c>
      <c r="C77" s="41" t="str">
        <f>IF(C63&lt;&gt;".",IF(C67&lt;&gt;".",C67/C63*100,"."),".")</f>
        <v>.</v>
      </c>
      <c r="D77" s="34"/>
      <c r="E77" s="41">
        <f>IF(E63&lt;&gt;".",IF(E67&lt;&gt;".",E67/E63*100,"."),".")</f>
        <v>87.77043824395098</v>
      </c>
      <c r="F77" s="42" t="str">
        <f>IF(C77&lt;&gt;".",E77-C77,".")</f>
        <v>.</v>
      </c>
      <c r="G77" s="34"/>
      <c r="H77" s="34"/>
      <c r="I77" s="41">
        <f>IF(I63&lt;&gt;".",IF(I67&lt;&gt;".",I67/I63*100,"."),".")</f>
        <v>89.1830155659943</v>
      </c>
      <c r="J77" s="42">
        <f>IF(E77&lt;&gt;".",I77-E77,".")</f>
        <v>1.4125773220433189</v>
      </c>
      <c r="K77" s="34"/>
      <c r="L77" s="34"/>
      <c r="M77" s="41">
        <f>IF(M63&lt;&gt;".",IF(M67&lt;&gt;".",M67/M63*100,"."),".")</f>
        <v>92.16432474629195</v>
      </c>
      <c r="N77" s="42">
        <f>IF(I77&lt;&gt;".",M77-I77,".")</f>
        <v>2.9813091802976572</v>
      </c>
      <c r="O77" s="3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2:36" s="19" customFormat="1" ht="12">
      <c r="B78" s="19" t="s">
        <v>10</v>
      </c>
      <c r="C78" s="41" t="str">
        <f>IF(C64&lt;&gt;".",IF(C68&lt;&gt;".",C68/C64*100,"."),".")</f>
        <v>.</v>
      </c>
      <c r="D78" s="34"/>
      <c r="E78" s="41">
        <f>IF(E64&lt;&gt;".",IF(E68&lt;&gt;".",E68/E64*100,"."),".")</f>
        <v>92.09455724990259</v>
      </c>
      <c r="F78" s="42" t="str">
        <f>IF(C78&lt;&gt;".",E78-C78,".")</f>
        <v>.</v>
      </c>
      <c r="G78" s="34"/>
      <c r="H78" s="34"/>
      <c r="I78" s="41">
        <f>IF(I64&lt;&gt;".",IF(I68&lt;&gt;".",I68/I64*100,"."),".")</f>
        <v>93.79901406094717</v>
      </c>
      <c r="J78" s="42">
        <f>IF(E78&lt;&gt;".",I78-E78,".")</f>
        <v>1.7044568110445795</v>
      </c>
      <c r="K78" s="34"/>
      <c r="L78" s="34"/>
      <c r="M78" s="41">
        <f>IF(M64&lt;&gt;".",IF(M68&lt;&gt;".",M68/M64*100,"."),".")</f>
        <v>96.0188457008245</v>
      </c>
      <c r="N78" s="42">
        <f>IF(I78&lt;&gt;".",M78-I78,".")</f>
        <v>2.2198316398773272</v>
      </c>
      <c r="O78" s="3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3:36" s="19" customFormat="1" ht="12">
      <c r="C79" s="39"/>
      <c r="D79" s="12"/>
      <c r="E79" s="39"/>
      <c r="F79" s="40"/>
      <c r="G79" s="31"/>
      <c r="H79" s="12"/>
      <c r="I79" s="39"/>
      <c r="J79" s="40"/>
      <c r="K79" s="31"/>
      <c r="L79" s="31"/>
      <c r="M79" s="39"/>
      <c r="N79" s="40"/>
      <c r="O79" s="3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15" ht="12">
      <c r="A80" s="49" t="s">
        <v>43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3"/>
    </row>
    <row r="81" spans="1:15" ht="12">
      <c r="A81" s="50" t="s">
        <v>44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44"/>
    </row>
    <row r="82" spans="1:15" ht="12">
      <c r="A82" s="50" t="s">
        <v>45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45"/>
    </row>
    <row r="83" spans="1:15" ht="12" customHeight="1">
      <c r="A83" s="51" t="s">
        <v>46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45"/>
    </row>
    <row r="84" spans="1:15" ht="12" customHeight="1">
      <c r="A84" s="51" t="s">
        <v>47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45"/>
    </row>
    <row r="85" spans="1:15" ht="12">
      <c r="A85" s="47" t="s">
        <v>48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6" t="s">
        <v>49</v>
      </c>
    </row>
  </sheetData>
  <sheetProtection/>
  <mergeCells count="7">
    <mergeCell ref="A85:N85"/>
    <mergeCell ref="A2:O2"/>
    <mergeCell ref="A80:N80"/>
    <mergeCell ref="A81:N81"/>
    <mergeCell ref="A82:N82"/>
    <mergeCell ref="A83:N83"/>
    <mergeCell ref="A84:N84"/>
  </mergeCells>
  <printOptions gridLines="1"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7" r:id="rId3"/>
  <headerFooter alignWithMargins="0">
    <oddHeader>&amp;LStand: 14.12.2011</oddHeader>
    <oddFooter>&amp;C&amp;14BIBB&amp;R&amp;10Tabelle 6.0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2011-12-14T09:42:49Z</dcterms:created>
  <dcterms:modified xsi:type="dcterms:W3CDTF">2011-12-14T15:13:04Z</dcterms:modified>
  <cp:category/>
  <cp:version/>
  <cp:contentType/>
  <cp:contentStatus/>
</cp:coreProperties>
</file>