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<sst xmlns="http://schemas.openxmlformats.org/spreadsheetml/2006/main" count="60" uniqueCount="54">
  <si>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</si>
  <si>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</si>
  <si>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</si>
  <si>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</si>
  <si>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</si>
  <si>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</si>
  <si>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</si>
  <si>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</si>
  <si>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</si>
  <si>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</si>
  <si>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</si>
  <si>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</si>
  <si>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</si>
  <si>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</si>
  <si>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</si>
  <si>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</si>
  <si>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</si>
  <si>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</si>
  <si>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</si>
  <si>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</si>
  <si>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</si>
  <si>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</si>
  <si>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</si>
  <si>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</si>
  <si>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</si>
  <si>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</si>
  <si>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</si>
  <si>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</si>
  <si>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</si>
  <si>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</si>
  <si>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</si>
  <si>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</si>
  <si>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</si>
  <si>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</si>
  <si>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</si>
  <si>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</si>
  <si>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</si>
  <si>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</si>
  <si>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</si>
  <si>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</si>
  <si>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</si>
  <si>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</si>
  <si>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</si>
  <si>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</si>
  <si>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</si>
  <si>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</si>
  <si>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</si>
  <si>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</si>
  <si>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(Ausbildungsmarktstatistik), aus Gründen des Datenschutzes werden Werte kleiner 3 nicht ausgewiesen.</t>
  </si>
  <si>
    <r>
      <t>Neu abgeschlossene Ausbildungsverträge, Ausbildungsplatzangebot und -nachfrage (incl. Daten der zugelassenen kommunalen Träger) 2009 bis 2011 in Bremen</t>
    </r>
    <r>
      <rPr>
        <b/>
        <vertAlign val="superscript"/>
        <sz val="12"/>
        <color indexed="18"/>
        <rFont val="Arial"/>
        <family val="2"/>
      </rPr>
      <t xml:space="preserve"> 4)</t>
    </r>
  </si>
  <si>
    <t>Land Bremen</t>
  </si>
  <si>
    <t>4) einschließlich der niedersächsischen Gebiete, die zu bremischen Arbeitsagenturbezirken gehören</t>
  </si>
  <si>
    <t>Bremen</t>
  </si>
  <si>
    <t>Bremerhaven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</si>
</sst>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2"/>
      <color indexed="1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3" fontId="24" fillId="0" borderId="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  <xf numFmtId="0" fontId="25" fillId="0" borderId="0" xfId="51" applyFont="1" applyAlignment="1">
      <alignment horizontal="left" vertical="top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9"/>
  <sheetViews>
    <sheetView tabSelected="1" zoomScalePageLayoutView="0" workbookViewId="0" topLeftCell="A1">
      <pane xSplit="3" ySplit="10" topLeftCell="D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27" sqref="C27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50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2009</v>
      </c>
      <c r="D13" s="60">
        <v>7069</v>
      </c>
      <c r="E13" s="61">
        <v>286</v>
      </c>
      <c r="F13" s="60">
        <v>122</v>
      </c>
      <c r="G13" s="60">
        <v>973</v>
      </c>
      <c r="H13" s="60">
        <f>IF(AND(G13&lt;&gt;".",G13&lt;&gt;"*",F13&lt;&gt;"*"),F13+G13,".")</f>
        <v>1095</v>
      </c>
      <c r="I13" s="61">
        <f>IF(E13&lt;&gt;"*",D13+E13,".")</f>
        <v>7355</v>
      </c>
      <c r="J13" s="60">
        <f>IF(F13&lt;&gt;"*",D13+F13,".")</f>
        <v>7191</v>
      </c>
      <c r="K13" s="60">
        <f>IF(H13&lt;&gt;".",D13+H13,".")</f>
        <v>8164</v>
      </c>
      <c r="L13" s="62">
        <f>IF(AND(J13&lt;&gt;0,J13&lt;&gt;"."),I13*100/J13,".")</f>
        <v>102.28062856348213</v>
      </c>
      <c r="M13" s="63">
        <f>IF(K13&lt;&gt;".",IF(K13&lt;&gt;0,I13*100/K13,"."),".")</f>
        <v>90.0906418422342</v>
      </c>
      <c r="N13" s="60">
        <f>IF(AND(I13&lt;&gt;".",J13&lt;&gt;"."),I13-J13,".")</f>
        <v>164</v>
      </c>
      <c r="O13" s="60">
        <f>IF(K13&lt;&gt;".",I13-K13,".")</f>
        <v>-809</v>
      </c>
      <c r="P13" s="63" t="str">
        <f>IF(D12&lt;&gt;0,(D13-D12)*100/D12,".")</f>
        <v>.</v>
      </c>
      <c r="Q13" s="62" t="str">
        <f>IF(I12&lt;&gt;0,(I13-I12)*100/I12,".")</f>
        <v>.</v>
      </c>
      <c r="R13" s="64" t="str">
        <f>IF(AND(J12&lt;&gt;0,J12&lt;&gt;".",J13&lt;&gt;"."),(J13-J12)*100/J12,".")</f>
        <v>.</v>
      </c>
      <c r="S13" s="64" t="str">
        <f>IF(AND(K12&lt;&gt;0,K12&lt;&gt;".",K13&lt;&gt;".",K13&lt;&gt;"."),(K13-K12)*100/K12,".")</f>
        <v>.</v>
      </c>
    </row>
    <row r="14" spans="2:19" ht="12">
      <c r="B14" s="48"/>
      <c r="C14" s="55">
        <v>2010</v>
      </c>
      <c r="D14" s="60">
        <v>6949</v>
      </c>
      <c r="E14" s="61">
        <v>253</v>
      </c>
      <c r="F14" s="60">
        <v>192</v>
      </c>
      <c r="G14" s="60">
        <v>1316</v>
      </c>
      <c r="H14" s="60">
        <f>IF(AND(G14&lt;&gt;".",G14&lt;&gt;"*",F14&lt;&gt;"*"),F14+G14,".")</f>
        <v>1508</v>
      </c>
      <c r="I14" s="61">
        <f>IF(E14&lt;&gt;"*",D14+E14,".")</f>
        <v>7202</v>
      </c>
      <c r="J14" s="60">
        <f>IF(F14&lt;&gt;"*",D14+F14,".")</f>
        <v>7141</v>
      </c>
      <c r="K14" s="60">
        <f>IF(H14&lt;&gt;".",D14+H14,".")</f>
        <v>8457</v>
      </c>
      <c r="L14" s="62">
        <f>IF(AND(J14&lt;&gt;0,J14&lt;&gt;"."),I14*100/J14,".")</f>
        <v>100.85422209774542</v>
      </c>
      <c r="M14" s="63">
        <f>IF(K14&lt;&gt;".",IF(K14&lt;&gt;0,I14*100/K14,"."),".")</f>
        <v>85.16022230105239</v>
      </c>
      <c r="N14" s="60">
        <f>IF(AND(I14&lt;&gt;".",J14&lt;&gt;"."),I14-J14,".")</f>
        <v>61</v>
      </c>
      <c r="O14" s="60">
        <f>IF(K14&lt;&gt;".",I14-K14,".")</f>
        <v>-1255</v>
      </c>
      <c r="P14" s="63">
        <f>IF(D13&lt;&gt;0,(D14-D13)*100/D13,".")</f>
        <v>-1.6975526948649031</v>
      </c>
      <c r="Q14" s="62">
        <f>IF(I13&lt;&gt;0,(I14-I13)*100/I13,".")</f>
        <v>-2.080217539089055</v>
      </c>
      <c r="R14" s="64">
        <f>IF(AND(J13&lt;&gt;0,J13&lt;&gt;".",J14&lt;&gt;"."),(J14-J13)*100/J13,".")</f>
        <v>-0.6953135864274788</v>
      </c>
      <c r="S14" s="64">
        <f>IF(AND(K13&lt;&gt;0,K13&lt;&gt;".",K14&lt;&gt;".",K14&lt;&gt;"."),(K14-K13)*100/K13,".")</f>
        <v>3.588926996570309</v>
      </c>
    </row>
    <row r="15" spans="2:19" ht="12">
      <c r="B15" s="48"/>
      <c r="C15" s="55">
        <v>2011</v>
      </c>
      <c r="D15" s="60">
        <v>7481</v>
      </c>
      <c r="E15" s="61">
        <v>233</v>
      </c>
      <c r="F15" s="60">
        <v>125</v>
      </c>
      <c r="G15" s="60">
        <v>1150</v>
      </c>
      <c r="H15" s="60">
        <f>IF(AND(G15&lt;&gt;".",G15&lt;&gt;"*",F15&lt;&gt;"*"),F15+G15,".")</f>
        <v>1275</v>
      </c>
      <c r="I15" s="61">
        <f>IF(E15&lt;&gt;"*",D15+E15,".")</f>
        <v>7714</v>
      </c>
      <c r="J15" s="60">
        <f>IF(F15&lt;&gt;"*",D15+F15,".")</f>
        <v>7606</v>
      </c>
      <c r="K15" s="60">
        <f>IF(H15&lt;&gt;".",D15+H15,".")</f>
        <v>8756</v>
      </c>
      <c r="L15" s="62">
        <f>IF(AND(J15&lt;&gt;0,J15&lt;&gt;"."),I15*100/J15,".")</f>
        <v>101.41993163292138</v>
      </c>
      <c r="M15" s="63">
        <f>IF(K15&lt;&gt;".",IF(K15&lt;&gt;0,I15*100/K15,"."),".")</f>
        <v>88.0995888533577</v>
      </c>
      <c r="N15" s="60">
        <f>IF(AND(I15&lt;&gt;".",J15&lt;&gt;"."),I15-J15,".")</f>
        <v>108</v>
      </c>
      <c r="O15" s="60">
        <f>IF(K15&lt;&gt;".",I15-K15,".")</f>
        <v>-1042</v>
      </c>
      <c r="P15" s="63">
        <f>IF(D14&lt;&gt;0,(D15-D14)*100/D14,".")</f>
        <v>7.6557778097568</v>
      </c>
      <c r="Q15" s="62">
        <f>IF(I14&lt;&gt;0,(I15-I14)*100/I14,".")</f>
        <v>7.109136351013607</v>
      </c>
      <c r="R15" s="64">
        <f>IF(AND(J14&lt;&gt;0,J14&lt;&gt;".",J15&lt;&gt;"."),(J15-J14)*100/J14,".")</f>
        <v>6.511693040190449</v>
      </c>
      <c r="S15" s="64">
        <f>IF(AND(K14&lt;&gt;0,K14&lt;&gt;".",K15&lt;&gt;".",K15&lt;&gt;"."),(K15-K14)*100/K14,".")</f>
        <v>3.5355326948090338</v>
      </c>
    </row>
    <row r="16" spans="2:19" ht="18.75" customHeight="1">
      <c r="B16" s="48"/>
      <c r="C16" s="55"/>
      <c r="D16" s="65"/>
      <c r="E16" s="66"/>
      <c r="F16" s="65"/>
      <c r="G16" s="60"/>
      <c r="H16" s="60"/>
      <c r="I16" s="66"/>
      <c r="J16" s="65"/>
      <c r="K16" s="60"/>
      <c r="L16" s="62"/>
      <c r="M16" s="63"/>
      <c r="N16" s="60"/>
      <c r="O16" s="60"/>
      <c r="P16" s="63"/>
      <c r="Q16" s="62"/>
      <c r="R16" s="64"/>
      <c r="S16" s="64"/>
    </row>
    <row r="17" spans="2:19" ht="24" customHeight="1">
      <c r="B17" s="48"/>
      <c r="C17" s="49" t="s">
        <v>52</v>
      </c>
      <c r="D17" s="50"/>
      <c r="E17" s="51"/>
      <c r="F17" s="50"/>
      <c r="G17" s="50"/>
      <c r="H17" s="52"/>
      <c r="I17" s="51"/>
      <c r="J17" s="50"/>
      <c r="K17" s="52"/>
      <c r="L17" s="50"/>
      <c r="M17" s="51"/>
      <c r="N17" s="50"/>
      <c r="O17" s="50"/>
      <c r="P17" s="51"/>
      <c r="Q17" s="50"/>
      <c r="R17" s="53"/>
      <c r="S17" s="53"/>
    </row>
    <row r="18" spans="2:19" ht="5.25" customHeight="1">
      <c r="B18" s="48"/>
      <c r="C18" s="55"/>
      <c r="D18" s="56"/>
      <c r="E18" s="57"/>
      <c r="F18" s="56"/>
      <c r="G18" s="56"/>
      <c r="H18" s="58"/>
      <c r="I18" s="57"/>
      <c r="J18" s="56"/>
      <c r="K18" s="58"/>
      <c r="L18" s="56"/>
      <c r="M18" s="57"/>
      <c r="N18" s="56"/>
      <c r="O18" s="56"/>
      <c r="P18" s="57"/>
      <c r="Q18" s="56"/>
      <c r="R18" s="59"/>
      <c r="S18" s="59"/>
    </row>
    <row r="19" spans="2:19" ht="12">
      <c r="B19" s="48"/>
      <c r="C19" s="55">
        <v>2009</v>
      </c>
      <c r="D19" s="60">
        <v>5355</v>
      </c>
      <c r="E19" s="61">
        <v>248</v>
      </c>
      <c r="F19" s="60">
        <v>88</v>
      </c>
      <c r="G19" s="60">
        <v>688</v>
      </c>
      <c r="H19" s="60">
        <f>IF(AND(G19&lt;&gt;".",G19&lt;&gt;"*",F19&lt;&gt;"*"),F19+G19,".")</f>
        <v>776</v>
      </c>
      <c r="I19" s="61">
        <f>IF(E19&lt;&gt;"*",D19+E19,".")</f>
        <v>5603</v>
      </c>
      <c r="J19" s="60">
        <f>IF(F19&lt;&gt;"*",D19+F19,".")</f>
        <v>5443</v>
      </c>
      <c r="K19" s="60">
        <f>IF(H19&lt;&gt;".",D19+H19,".")</f>
        <v>6131</v>
      </c>
      <c r="L19" s="62">
        <f>IF(AND(J19&lt;&gt;0,J19&lt;&gt;"."),I19*100/J19,".")</f>
        <v>102.93955539224692</v>
      </c>
      <c r="M19" s="63">
        <f>IF(K19&lt;&gt;".",IF(K19&lt;&gt;0,I19*100/K19,"."),".")</f>
        <v>91.38802805415104</v>
      </c>
      <c r="N19" s="60">
        <f>IF(AND(I19&lt;&gt;".",J19&lt;&gt;"."),I19-J19,".")</f>
        <v>160</v>
      </c>
      <c r="O19" s="60">
        <f>IF(K19&lt;&gt;".",I19-K19,".")</f>
        <v>-528</v>
      </c>
      <c r="P19" s="63" t="str">
        <f>IF(D18&lt;&gt;0,(D19-D18)*100/D18,".")</f>
        <v>.</v>
      </c>
      <c r="Q19" s="62" t="str">
        <f>IF(I18&lt;&gt;0,(I19-I18)*100/I18,".")</f>
        <v>.</v>
      </c>
      <c r="R19" s="64" t="str">
        <f>IF(AND(J18&lt;&gt;0,J18&lt;&gt;".",J19&lt;&gt;"."),(J19-J18)*100/J18,".")</f>
        <v>.</v>
      </c>
      <c r="S19" s="64" t="str">
        <f>IF(AND(K18&lt;&gt;0,K18&lt;&gt;".",K19&lt;&gt;".",K19&lt;&gt;"."),(K19-K18)*100/K18,".")</f>
        <v>.</v>
      </c>
    </row>
    <row r="20" spans="2:19" ht="12">
      <c r="B20" s="48"/>
      <c r="C20" s="55">
        <v>2010</v>
      </c>
      <c r="D20" s="60">
        <v>5371</v>
      </c>
      <c r="E20" s="61">
        <v>196</v>
      </c>
      <c r="F20" s="60">
        <v>159</v>
      </c>
      <c r="G20" s="60">
        <v>842</v>
      </c>
      <c r="H20" s="60">
        <f>IF(AND(G20&lt;&gt;".",G20&lt;&gt;"*",F20&lt;&gt;"*"),F20+G20,".")</f>
        <v>1001</v>
      </c>
      <c r="I20" s="61">
        <f>IF(E20&lt;&gt;"*",D20+E20,".")</f>
        <v>5567</v>
      </c>
      <c r="J20" s="60">
        <f>IF(F20&lt;&gt;"*",D20+F20,".")</f>
        <v>5530</v>
      </c>
      <c r="K20" s="60">
        <f>IF(H20&lt;&gt;".",D20+H20,".")</f>
        <v>6372</v>
      </c>
      <c r="L20" s="62">
        <f>IF(AND(J20&lt;&gt;0,J20&lt;&gt;"."),I20*100/J20,".")</f>
        <v>100.66907775768536</v>
      </c>
      <c r="M20" s="63">
        <f>IF(K20&lt;&gt;".",IF(K20&lt;&gt;0,I20*100/K20,"."),".")</f>
        <v>87.36660389202763</v>
      </c>
      <c r="N20" s="60">
        <f>IF(AND(I20&lt;&gt;".",J20&lt;&gt;"."),I20-J20,".")</f>
        <v>37</v>
      </c>
      <c r="O20" s="60">
        <f>IF(K20&lt;&gt;".",I20-K20,".")</f>
        <v>-805</v>
      </c>
      <c r="P20" s="63">
        <f>IF(D19&lt;&gt;0,(D20-D19)*100/D19,".")</f>
        <v>0.2987861811391223</v>
      </c>
      <c r="Q20" s="62">
        <f>IF(I19&lt;&gt;0,(I20-I19)*100/I19,".")</f>
        <v>-0.6425129394966982</v>
      </c>
      <c r="R20" s="64">
        <f>IF(AND(J19&lt;&gt;0,J19&lt;&gt;".",J20&lt;&gt;"."),(J20-J19)*100/J19,".")</f>
        <v>1.5983832445342643</v>
      </c>
      <c r="S20" s="64">
        <f>IF(AND(K19&lt;&gt;0,K19&lt;&gt;".",K20&lt;&gt;".",K20&lt;&gt;"."),(K20-K19)*100/K19,".")</f>
        <v>3.9308432555863644</v>
      </c>
    </row>
    <row r="21" spans="2:19" ht="12">
      <c r="B21" s="48"/>
      <c r="C21" s="55">
        <v>2011</v>
      </c>
      <c r="D21" s="60">
        <v>5825</v>
      </c>
      <c r="E21" s="61">
        <v>151</v>
      </c>
      <c r="F21" s="60">
        <v>93</v>
      </c>
      <c r="G21" s="60">
        <v>714</v>
      </c>
      <c r="H21" s="60">
        <f>IF(AND(G21&lt;&gt;".",G21&lt;&gt;"*",F21&lt;&gt;"*"),F21+G21,".")</f>
        <v>807</v>
      </c>
      <c r="I21" s="61">
        <f>IF(E21&lt;&gt;"*",D21+E21,".")</f>
        <v>5976</v>
      </c>
      <c r="J21" s="60">
        <f>IF(F21&lt;&gt;"*",D21+F21,".")</f>
        <v>5918</v>
      </c>
      <c r="K21" s="60">
        <f>IF(H21&lt;&gt;".",D21+H21,".")</f>
        <v>6632</v>
      </c>
      <c r="L21" s="62">
        <f>IF(AND(J21&lt;&gt;0,J21&lt;&gt;"."),I21*100/J21,".")</f>
        <v>100.98006083136195</v>
      </c>
      <c r="M21" s="63">
        <f>IF(K21&lt;&gt;".",IF(K21&lt;&gt;0,I21*100/K21,"."),".")</f>
        <v>90.10856453558505</v>
      </c>
      <c r="N21" s="60">
        <f>IF(AND(I21&lt;&gt;".",J21&lt;&gt;"."),I21-J21,".")</f>
        <v>58</v>
      </c>
      <c r="O21" s="60">
        <f>IF(K21&lt;&gt;".",I21-K21,".")</f>
        <v>-656</v>
      </c>
      <c r="P21" s="63">
        <f>IF(D20&lt;&gt;0,(D21-D20)*100/D20,".")</f>
        <v>8.452802085272761</v>
      </c>
      <c r="Q21" s="62">
        <f>IF(I20&lt;&gt;0,(I21-I20)*100/I20,".")</f>
        <v>7.346865457158254</v>
      </c>
      <c r="R21" s="64">
        <f>IF(AND(J20&lt;&gt;0,J20&lt;&gt;".",J21&lt;&gt;"."),(J21-J20)*100/J20,".")</f>
        <v>7.01627486437613</v>
      </c>
      <c r="S21" s="64">
        <f>IF(AND(K20&lt;&gt;0,K20&lt;&gt;".",K21&lt;&gt;".",K21&lt;&gt;"."),(K21-K20)*100/K20,".")</f>
        <v>4.080351537978657</v>
      </c>
    </row>
    <row r="22" spans="2:19" ht="18.75" customHeight="1">
      <c r="B22" s="48"/>
      <c r="C22" s="55"/>
      <c r="D22" s="65"/>
      <c r="E22" s="66"/>
      <c r="F22" s="65"/>
      <c r="G22" s="60"/>
      <c r="H22" s="60"/>
      <c r="I22" s="66"/>
      <c r="J22" s="65"/>
      <c r="K22" s="60"/>
      <c r="L22" s="62"/>
      <c r="M22" s="63"/>
      <c r="N22" s="60"/>
      <c r="O22" s="60"/>
      <c r="P22" s="63"/>
      <c r="Q22" s="62"/>
      <c r="R22" s="64"/>
      <c r="S22" s="64"/>
    </row>
    <row r="23" spans="2:19" ht="24" customHeight="1">
      <c r="B23" s="48"/>
      <c r="C23" s="49" t="s">
        <v>53</v>
      </c>
      <c r="D23" s="50"/>
      <c r="E23" s="51"/>
      <c r="F23" s="50"/>
      <c r="G23" s="50"/>
      <c r="H23" s="52"/>
      <c r="I23" s="51"/>
      <c r="J23" s="50"/>
      <c r="K23" s="52"/>
      <c r="L23" s="50"/>
      <c r="M23" s="51"/>
      <c r="N23" s="50"/>
      <c r="O23" s="50"/>
      <c r="P23" s="51"/>
      <c r="Q23" s="50"/>
      <c r="R23" s="53"/>
      <c r="S23" s="53"/>
    </row>
    <row r="24" spans="2:19" ht="5.25" customHeight="1">
      <c r="B24" s="48"/>
      <c r="C24" s="55"/>
      <c r="D24" s="56"/>
      <c r="E24" s="57"/>
      <c r="F24" s="56"/>
      <c r="G24" s="56"/>
      <c r="H24" s="58"/>
      <c r="I24" s="57"/>
      <c r="J24" s="56"/>
      <c r="K24" s="58"/>
      <c r="L24" s="56"/>
      <c r="M24" s="57"/>
      <c r="N24" s="56"/>
      <c r="O24" s="56"/>
      <c r="P24" s="57"/>
      <c r="Q24" s="56"/>
      <c r="R24" s="59"/>
      <c r="S24" s="59"/>
    </row>
    <row r="25" spans="2:19" ht="12">
      <c r="B25" s="48"/>
      <c r="C25" s="55">
        <v>2009</v>
      </c>
      <c r="D25" s="60">
        <v>1714</v>
      </c>
      <c r="E25" s="61">
        <v>38</v>
      </c>
      <c r="F25" s="60">
        <v>34</v>
      </c>
      <c r="G25" s="60">
        <v>285</v>
      </c>
      <c r="H25" s="60">
        <f>IF(AND(G25&lt;&gt;".",G25&lt;&gt;"*",F25&lt;&gt;"*"),F25+G25,".")</f>
        <v>319</v>
      </c>
      <c r="I25" s="61">
        <f>IF(E25&lt;&gt;"*",D25+E25,".")</f>
        <v>1752</v>
      </c>
      <c r="J25" s="60">
        <f>IF(F25&lt;&gt;"*",D25+F25,".")</f>
        <v>1748</v>
      </c>
      <c r="K25" s="60">
        <f>IF(H25&lt;&gt;".",D25+H25,".")</f>
        <v>2033</v>
      </c>
      <c r="L25" s="62">
        <f>IF(AND(J25&lt;&gt;0,J25&lt;&gt;"."),I25*100/J25,".")</f>
        <v>100.22883295194508</v>
      </c>
      <c r="M25" s="63">
        <f>IF(K25&lt;&gt;".",IF(K25&lt;&gt;0,I25*100/K25,"."),".")</f>
        <v>86.17806197737335</v>
      </c>
      <c r="N25" s="60">
        <f>IF(AND(I25&lt;&gt;".",J25&lt;&gt;"."),I25-J25,".")</f>
        <v>4</v>
      </c>
      <c r="O25" s="60">
        <f>IF(K25&lt;&gt;".",I25-K25,".")</f>
        <v>-281</v>
      </c>
      <c r="P25" s="63" t="str">
        <f>IF(D24&lt;&gt;0,(D25-D24)*100/D24,".")</f>
        <v>.</v>
      </c>
      <c r="Q25" s="62" t="str">
        <f>IF(I24&lt;&gt;0,(I25-I24)*100/I24,".")</f>
        <v>.</v>
      </c>
      <c r="R25" s="64" t="str">
        <f>IF(AND(J24&lt;&gt;0,J24&lt;&gt;".",J25&lt;&gt;"."),(J25-J24)*100/J24,".")</f>
        <v>.</v>
      </c>
      <c r="S25" s="64" t="str">
        <f>IF(AND(K24&lt;&gt;0,K24&lt;&gt;".",K25&lt;&gt;".",K25&lt;&gt;"."),(K25-K24)*100/K24,".")</f>
        <v>.</v>
      </c>
    </row>
    <row r="26" spans="2:19" ht="12">
      <c r="B26" s="48"/>
      <c r="C26" s="55">
        <v>2010</v>
      </c>
      <c r="D26" s="60">
        <v>1578</v>
      </c>
      <c r="E26" s="61">
        <v>57</v>
      </c>
      <c r="F26" s="60">
        <v>33</v>
      </c>
      <c r="G26" s="60">
        <v>474</v>
      </c>
      <c r="H26" s="60">
        <f>IF(AND(G26&lt;&gt;".",G26&lt;&gt;"*",F26&lt;&gt;"*"),F26+G26,".")</f>
        <v>507</v>
      </c>
      <c r="I26" s="61">
        <f>IF(E26&lt;&gt;"*",D26+E26,".")</f>
        <v>1635</v>
      </c>
      <c r="J26" s="60">
        <f>IF(F26&lt;&gt;"*",D26+F26,".")</f>
        <v>1611</v>
      </c>
      <c r="K26" s="60">
        <f>IF(H26&lt;&gt;".",D26+H26,".")</f>
        <v>2085</v>
      </c>
      <c r="L26" s="62">
        <f>IF(AND(J26&lt;&gt;0,J26&lt;&gt;"."),I26*100/J26,".")</f>
        <v>101.48975791433892</v>
      </c>
      <c r="M26" s="63">
        <f>IF(K26&lt;&gt;".",IF(K26&lt;&gt;0,I26*100/K26,"."),".")</f>
        <v>78.41726618705036</v>
      </c>
      <c r="N26" s="60">
        <f>IF(AND(I26&lt;&gt;".",J26&lt;&gt;"."),I26-J26,".")</f>
        <v>24</v>
      </c>
      <c r="O26" s="60">
        <f>IF(K26&lt;&gt;".",I26-K26,".")</f>
        <v>-450</v>
      </c>
      <c r="P26" s="63">
        <f>IF(D25&lt;&gt;0,(D26-D25)*100/D25,".")</f>
        <v>-7.934655775962661</v>
      </c>
      <c r="Q26" s="62">
        <f>IF(I25&lt;&gt;0,(I26-I25)*100/I25,".")</f>
        <v>-6.678082191780822</v>
      </c>
      <c r="R26" s="64">
        <f>IF(AND(J25&lt;&gt;0,J25&lt;&gt;".",J26&lt;&gt;"."),(J26-J25)*100/J25,".")</f>
        <v>-7.837528604118993</v>
      </c>
      <c r="S26" s="64">
        <f>IF(AND(K25&lt;&gt;0,K25&lt;&gt;".",K26&lt;&gt;".",K26&lt;&gt;"."),(K26-K25)*100/K25,".")</f>
        <v>2.557796360059026</v>
      </c>
    </row>
    <row r="27" spans="2:19" ht="12">
      <c r="B27" s="48"/>
      <c r="C27" s="55">
        <v>2011</v>
      </c>
      <c r="D27" s="60">
        <v>1656</v>
      </c>
      <c r="E27" s="61">
        <v>82</v>
      </c>
      <c r="F27" s="60">
        <v>32</v>
      </c>
      <c r="G27" s="60">
        <v>436</v>
      </c>
      <c r="H27" s="60">
        <f>IF(AND(G27&lt;&gt;".",G27&lt;&gt;"*",F27&lt;&gt;"*"),F27+G27,".")</f>
        <v>468</v>
      </c>
      <c r="I27" s="61">
        <f>IF(E27&lt;&gt;"*",D27+E27,".")</f>
        <v>1738</v>
      </c>
      <c r="J27" s="60">
        <f>IF(F27&lt;&gt;"*",D27+F27,".")</f>
        <v>1688</v>
      </c>
      <c r="K27" s="60">
        <f>IF(H27&lt;&gt;".",D27+H27,".")</f>
        <v>2124</v>
      </c>
      <c r="L27" s="62">
        <f>IF(AND(J27&lt;&gt;0,J27&lt;&gt;"."),I27*100/J27,".")</f>
        <v>102.96208530805687</v>
      </c>
      <c r="M27" s="63">
        <f>IF(K27&lt;&gt;".",IF(K27&lt;&gt;0,I27*100/K27,"."),".")</f>
        <v>81.82674199623352</v>
      </c>
      <c r="N27" s="60">
        <f>IF(AND(I27&lt;&gt;".",J27&lt;&gt;"."),I27-J27,".")</f>
        <v>50</v>
      </c>
      <c r="O27" s="60">
        <f>IF(K27&lt;&gt;".",I27-K27,".")</f>
        <v>-386</v>
      </c>
      <c r="P27" s="63">
        <f>IF(D26&lt;&gt;0,(D27-D26)*100/D26,".")</f>
        <v>4.942965779467681</v>
      </c>
      <c r="Q27" s="62">
        <f>IF(I26&lt;&gt;0,(I27-I26)*100/I26,".")</f>
        <v>6.299694189602446</v>
      </c>
      <c r="R27" s="64">
        <f>IF(AND(J26&lt;&gt;0,J26&lt;&gt;".",J27&lt;&gt;"."),(J27-J26)*100/J26,".")</f>
        <v>4.779639975170701</v>
      </c>
      <c r="S27" s="64">
        <f>IF(AND(K26&lt;&gt;0,K26&lt;&gt;".",K27&lt;&gt;".",K27&lt;&gt;"."),(K27-K26)*100/K26,".")</f>
        <v>1.870503597122302</v>
      </c>
    </row>
    <row r="28" spans="2:19" ht="18.75" customHeight="1">
      <c r="B28" s="48"/>
      <c r="C28" s="55"/>
      <c r="D28" s="65"/>
      <c r="E28" s="66"/>
      <c r="F28" s="65"/>
      <c r="G28" s="60"/>
      <c r="H28" s="60"/>
      <c r="I28" s="66"/>
      <c r="J28" s="65"/>
      <c r="K28" s="60"/>
      <c r="L28" s="62"/>
      <c r="M28" s="63"/>
      <c r="N28" s="60"/>
      <c r="O28" s="60"/>
      <c r="P28" s="63"/>
      <c r="Q28" s="62"/>
      <c r="R28" s="64"/>
      <c r="S28" s="64"/>
    </row>
    <row r="29" spans="2:19" ht="18.75" customHeight="1">
      <c r="B29" s="48"/>
      <c r="C29" s="55"/>
      <c r="D29" s="65"/>
      <c r="E29" s="66"/>
      <c r="F29" s="65"/>
      <c r="G29" s="60"/>
      <c r="H29" s="60"/>
      <c r="I29" s="66"/>
      <c r="J29" s="65"/>
      <c r="K29" s="60"/>
      <c r="L29" s="62"/>
      <c r="M29" s="63"/>
      <c r="N29" s="60"/>
      <c r="O29" s="60"/>
      <c r="P29" s="63"/>
      <c r="Q29" s="62"/>
      <c r="R29" s="64"/>
      <c r="S29" s="64"/>
    </row>
    <row r="30" spans="2:19" ht="6.75" customHeight="1">
      <c r="B30" s="67"/>
      <c r="C30" s="68"/>
      <c r="D30" s="69"/>
      <c r="E30" s="70"/>
      <c r="F30" s="71"/>
      <c r="G30" s="72"/>
      <c r="H30" s="72"/>
      <c r="I30" s="70"/>
      <c r="J30" s="69"/>
      <c r="K30" s="73"/>
      <c r="L30" s="71"/>
      <c r="M30" s="74"/>
      <c r="N30" s="71"/>
      <c r="O30" s="71"/>
      <c r="P30" s="74"/>
      <c r="Q30" s="71"/>
      <c r="R30" s="75"/>
      <c r="S30" s="75"/>
    </row>
    <row r="31" spans="4:11" ht="12">
      <c r="D31" s="76"/>
      <c r="E31" s="76"/>
      <c r="F31" s="76"/>
      <c r="G31" s="76"/>
      <c r="H31" s="77"/>
      <c r="I31" s="76"/>
      <c r="J31" s="76"/>
      <c r="K31" s="76"/>
    </row>
    <row r="32" spans="3:19" ht="12.75" customHeight="1">
      <c r="C32" s="78" t="s">
        <v>44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3:19" ht="12.75" customHeight="1">
      <c r="C33" s="78" t="s">
        <v>45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3:19" ht="12.75" customHeight="1">
      <c r="C34" s="78" t="s">
        <v>46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3:14" ht="12.75" customHeight="1">
      <c r="C35" s="79" t="s">
        <v>51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3:14" ht="12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3:14" ht="12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3:16" ht="12">
      <c r="C38" s="80" t="s">
        <v>47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3:18" ht="24" customHeight="1">
      <c r="C39" s="81" t="s">
        <v>48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</sheetData>
  <sheetProtection/>
  <mergeCells count="28">
    <mergeCell ref="C38:P38"/>
    <mergeCell ref="C39:R39"/>
    <mergeCell ref="C32:S32"/>
    <mergeCell ref="C33:S33"/>
    <mergeCell ref="C34:S34"/>
    <mergeCell ref="C35:N35"/>
    <mergeCell ref="C36:N36"/>
    <mergeCell ref="C37:N37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14.12.2011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2011-12-28T08:48:07Z</dcterms:created>
  <dcterms:modified xsi:type="dcterms:W3CDTF">2011-12-28T08:48:09Z</dcterms:modified>
  <cp:category/>
  <cp:version/>
  <cp:contentType/>
  <cp:contentStatus/>
</cp:coreProperties>
</file>